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ropazunovads.lv\dfs\RedirectedFolders\Ingrida.Apsite\Desktop\domes sēde\115_29012025\"/>
    </mc:Choice>
  </mc:AlternateContent>
  <xr:revisionPtr revIDLastSave="0" documentId="8_{E4F8CB46-5823-4D69-B5E0-3162655B53F7}" xr6:coauthVersionLast="47" xr6:coauthVersionMax="47" xr10:uidLastSave="{00000000-0000-0000-0000-000000000000}"/>
  <bookViews>
    <workbookView xWindow="-108" yWindow="-108" windowWidth="23256" windowHeight="12576" xr2:uid="{CA2CAAB5-08E0-4AB3-97F9-E76C3835AA51}"/>
  </bookViews>
  <sheets>
    <sheet name="2025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G14" i="1"/>
  <c r="N13" i="1"/>
  <c r="K13" i="1"/>
  <c r="J13" i="1"/>
  <c r="J7" i="1" s="1"/>
  <c r="J17" i="1" s="1"/>
  <c r="I13" i="1"/>
  <c r="I7" i="1" s="1"/>
  <c r="I17" i="1" s="1"/>
  <c r="G13" i="1"/>
  <c r="F13" i="1"/>
  <c r="D13" i="1"/>
  <c r="C13" i="1"/>
  <c r="F12" i="1"/>
  <c r="F7" i="1" s="1"/>
  <c r="F17" i="1" s="1"/>
  <c r="D12" i="1"/>
  <c r="C12" i="1"/>
  <c r="C7" i="1" s="1"/>
  <c r="C17" i="1" s="1"/>
  <c r="N8" i="1"/>
  <c r="M8" i="1"/>
  <c r="L8" i="1"/>
  <c r="K8" i="1"/>
  <c r="J8" i="1"/>
  <c r="I8" i="1"/>
  <c r="H8" i="1"/>
  <c r="G8" i="1"/>
  <c r="F8" i="1"/>
  <c r="E8" i="1"/>
  <c r="D8" i="1"/>
  <c r="C8" i="1"/>
  <c r="N7" i="1"/>
  <c r="N17" i="1" s="1"/>
  <c r="M7" i="1"/>
  <c r="M17" i="1" s="1"/>
  <c r="L7" i="1"/>
  <c r="L17" i="1" s="1"/>
  <c r="K7" i="1"/>
  <c r="K17" i="1" s="1"/>
  <c r="H7" i="1"/>
  <c r="H17" i="1" s="1"/>
  <c r="E7" i="1"/>
  <c r="E17" i="1" s="1"/>
  <c r="D7" i="1" l="1"/>
  <c r="D17" i="1" s="1"/>
  <c r="D18" i="1" s="1"/>
  <c r="G7" i="1"/>
  <c r="G17" i="1" s="1"/>
  <c r="G18" i="1" s="1"/>
  <c r="H18" i="1"/>
  <c r="I18" i="1"/>
  <c r="E18" i="1"/>
  <c r="K18" i="1"/>
  <c r="M18" i="1"/>
  <c r="N18" i="1"/>
  <c r="C18" i="1"/>
  <c r="F18" i="1"/>
  <c r="J18" i="1"/>
  <c r="L18" i="1"/>
</calcChain>
</file>

<file path=xl/sharedStrings.xml><?xml version="1.0" encoding="utf-8"?>
<sst xmlns="http://schemas.openxmlformats.org/spreadsheetml/2006/main" count="40" uniqueCount="33">
  <si>
    <t>savstarpējiem norēķiniem ar citām pašvaldībām par izglītības iestāžu sniegtajiem pakalpojumiem</t>
  </si>
  <si>
    <t>saskaņā ar 28.06.2016. Ministru kabineta noteikumiem Nr.418., EUR</t>
  </si>
  <si>
    <t>Rādītāji</t>
  </si>
  <si>
    <t>Ekonomiskās klasifikā cijas kodi</t>
  </si>
  <si>
    <t>Ulbrokas vidusskola</t>
  </si>
  <si>
    <t>Stopiņu pamatskola</t>
  </si>
  <si>
    <t>PII Pienenīte</t>
  </si>
  <si>
    <t>Upesleju sākumskola</t>
  </si>
  <si>
    <t xml:space="preserve">Vangažu vidusskola </t>
  </si>
  <si>
    <t>Pirmsskolas izglītības iestāde "Jancis"</t>
  </si>
  <si>
    <t>Garkalnes mākslu un vispārizglītojošā pamatskola</t>
  </si>
  <si>
    <t>Berģu mūzikas un mākslas skola</t>
  </si>
  <si>
    <t>Pirmsskolas izglītības iestāde "Skudriņas"</t>
  </si>
  <si>
    <t>Pirmsskolas izglītības iestāde "Čiekuriņš"</t>
  </si>
  <si>
    <t>Pirmsskolas izglītības iestāde "Annele"</t>
  </si>
  <si>
    <t>Ropažu vidusskola</t>
  </si>
  <si>
    <t>X</t>
  </si>
  <si>
    <t>Pašvaldības budžetā saņemtās Valsts budžeta mērķdotācijas</t>
  </si>
  <si>
    <t>Darba samaksa, kuru piešķir kā mērķdotāciju no valsts budžeta</t>
  </si>
  <si>
    <t>Valsts obligātās sociālās apdrošināšanas iemaksas, sociāla rakstura pabalsti un kompensācijas, kuras piešķir kā mērķdotāciju no valsts budžeta</t>
  </si>
  <si>
    <t>Valsts dotācija mācību līdzekļu un mācību grāmatu iegādei</t>
  </si>
  <si>
    <t>Darba samaksa( izņemot pedagogu atalgojumu, kuru piešķir kā mērķdotāciju no valsts budžeta un EKK 1148, 1170)</t>
  </si>
  <si>
    <r>
      <t xml:space="preserve">Pakalpojumi (izņemot </t>
    </r>
    <r>
      <rPr>
        <i/>
        <sz val="9"/>
        <rFont val="Arial"/>
        <family val="2"/>
        <charset val="186"/>
      </rPr>
      <t>EKK 2233</t>
    </r>
    <r>
      <rPr>
        <i/>
        <sz val="9"/>
        <color indexed="8"/>
        <rFont val="Arial"/>
        <family val="2"/>
      </rPr>
      <t>, 2262, 2270)</t>
    </r>
  </si>
  <si>
    <t>Krājumi, materiāli, energoresursi, prece, biroja prece un inventārs, ko neuzskaita 5000 kodā (izņemot EKK 2322, 2363 (ēdināšanas izdevumi no 5.klases un pirmsskolas izglītības iestādēs), 2390 un valsts dotāciju mācību līdzekļu iegādei)</t>
  </si>
  <si>
    <t>Grāmatas  (izņemot valsts mērķdotāciju)</t>
  </si>
  <si>
    <t>Izdevumi uz vienu skolēnu  pašvaldibu norēķiniem  (gadā) EUR</t>
  </si>
  <si>
    <t>Izdevumi uz vienu skolēnu  pašvaldibu norēķiniem (mēnesī) EUR</t>
  </si>
  <si>
    <t>Valsts obligātās sociālās apdrošināšanas iemaksas, sociāla rakstura pabalsti un kompensācijas (izņemot DD VSAOI, kuras piešķir kā mērķdotāciju no valsts budžeta un DDSN no EKK 1148,1170)</t>
  </si>
  <si>
    <t>2300 un 5233 - nomīnusota mērķdotācija  māc.grāmatam un māc.līdz.</t>
  </si>
  <si>
    <t>Skolēnu skaits uz 01.01.2025.</t>
  </si>
  <si>
    <t>Attiecināmie izdevumi  2024.gadā.(EKK 1100-5233)</t>
  </si>
  <si>
    <t xml:space="preserve">Viena audzēkņa aprēķinātās izmaksas no 2025.gada 1. janvāra Ropažu novada izglītības iestādēs </t>
  </si>
  <si>
    <t>Pielikums lēmumam Nr.3814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</si>
</sst>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186"/>
      <scheme val="minor"/>
    </font>
    <font>
      <b/>
      <i/>
      <sz val="10"/>
      <name val="Arial Narrow"/>
      <family val="2"/>
      <charset val="186"/>
    </font>
    <font>
      <i/>
      <sz val="10"/>
      <name val="Arial"/>
      <family val="2"/>
      <charset val="186"/>
    </font>
    <font>
      <i/>
      <sz val="9"/>
      <color theme="1"/>
      <name val="Times New Roman"/>
      <family val="1"/>
      <charset val="186"/>
    </font>
    <font>
      <i/>
      <sz val="9"/>
      <name val="Times New Roman"/>
      <family val="1"/>
      <charset val="186"/>
    </font>
    <font>
      <i/>
      <sz val="9"/>
      <color indexed="8"/>
      <name val="Arial"/>
      <family val="2"/>
      <charset val="186"/>
    </font>
    <font>
      <i/>
      <sz val="9"/>
      <color indexed="8"/>
      <name val="Times New Roman"/>
      <family val="1"/>
      <charset val="186"/>
    </font>
    <font>
      <i/>
      <sz val="9"/>
      <color indexed="63"/>
      <name val="Arial"/>
      <family val="2"/>
    </font>
    <font>
      <b/>
      <i/>
      <sz val="9"/>
      <color indexed="8"/>
      <name val="Times New Roman"/>
      <family val="1"/>
      <charset val="186"/>
    </font>
    <font>
      <i/>
      <sz val="8"/>
      <color indexed="63"/>
      <name val="Arial"/>
      <family val="2"/>
    </font>
    <font>
      <b/>
      <i/>
      <sz val="8"/>
      <color indexed="8"/>
      <name val="Times New Roman"/>
      <family val="1"/>
      <charset val="186"/>
    </font>
    <font>
      <b/>
      <i/>
      <sz val="8"/>
      <name val="Times New Roman"/>
      <family val="1"/>
      <charset val="186"/>
    </font>
    <font>
      <i/>
      <sz val="8"/>
      <color indexed="8"/>
      <name val="Arial"/>
      <family val="2"/>
    </font>
    <font>
      <i/>
      <sz val="8"/>
      <name val="Times New Roman"/>
      <family val="1"/>
      <charset val="186"/>
    </font>
    <font>
      <sz val="9"/>
      <color theme="1"/>
      <name val="Calibri"/>
      <family val="2"/>
      <charset val="186"/>
      <scheme val="minor"/>
    </font>
    <font>
      <i/>
      <sz val="9"/>
      <color indexed="8"/>
      <name val="Arial"/>
      <family val="2"/>
    </font>
    <font>
      <sz val="9"/>
      <color indexed="8"/>
      <name val="Times New Roman"/>
      <family val="1"/>
      <charset val="186"/>
    </font>
    <font>
      <i/>
      <sz val="9"/>
      <name val="Arial"/>
      <family val="2"/>
      <charset val="186"/>
    </font>
    <font>
      <i/>
      <sz val="9"/>
      <color rgb="FF00B050"/>
      <name val="Times New Roman"/>
      <family val="1"/>
      <charset val="186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5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center" vertical="top" wrapText="1"/>
    </xf>
    <xf numFmtId="0" fontId="4" fillId="2" borderId="1" xfId="0" quotePrefix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7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center" vertical="center" wrapText="1"/>
    </xf>
    <xf numFmtId="4" fontId="11" fillId="3" borderId="1" xfId="0" applyNumberFormat="1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left" vertical="center" wrapText="1"/>
    </xf>
    <xf numFmtId="4" fontId="13" fillId="3" borderId="1" xfId="0" applyNumberFormat="1" applyFont="1" applyFill="1" applyBorder="1" applyAlignment="1">
      <alignment horizontal="center" vertical="center" wrapText="1"/>
    </xf>
    <xf numFmtId="1" fontId="14" fillId="0" borderId="0" xfId="0" applyNumberFormat="1" applyFont="1" applyAlignment="1">
      <alignment horizontal="left"/>
    </xf>
    <xf numFmtId="0" fontId="15" fillId="0" borderId="2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 wrapText="1"/>
    </xf>
    <xf numFmtId="4" fontId="18" fillId="0" borderId="1" xfId="0" applyNumberFormat="1" applyFont="1" applyBorder="1" applyAlignment="1">
      <alignment horizontal="center" vertical="center" wrapText="1"/>
    </xf>
    <xf numFmtId="4" fontId="18" fillId="0" borderId="1" xfId="0" applyNumberFormat="1" applyFont="1" applyBorder="1" applyAlignment="1">
      <alignment horizontal="center" vertical="center"/>
    </xf>
    <xf numFmtId="4" fontId="18" fillId="0" borderId="1" xfId="0" applyNumberFormat="1" applyFont="1" applyBorder="1" applyAlignment="1">
      <alignment vertical="center"/>
    </xf>
    <xf numFmtId="4" fontId="18" fillId="0" borderId="1" xfId="0" applyNumberFormat="1" applyFont="1" applyBorder="1" applyAlignment="1">
      <alignment vertical="center" wrapText="1"/>
    </xf>
    <xf numFmtId="0" fontId="19" fillId="0" borderId="2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horizontal="left"/>
    </xf>
    <xf numFmtId="4" fontId="4" fillId="0" borderId="1" xfId="0" applyNumberFormat="1" applyFont="1" applyBorder="1" applyAlignment="1">
      <alignment vertical="center" wrapText="1"/>
    </xf>
    <xf numFmtId="4" fontId="11" fillId="3" borderId="1" xfId="0" applyNumberFormat="1" applyFont="1" applyFill="1" applyBorder="1" applyAlignment="1">
      <alignment vertical="center" wrapText="1"/>
    </xf>
    <xf numFmtId="4" fontId="3" fillId="3" borderId="1" xfId="0" applyNumberFormat="1" applyFont="1" applyFill="1" applyBorder="1" applyAlignment="1">
      <alignment vertic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065BF-9E94-4C5C-9E89-41F177444006}">
  <dimension ref="A1:Q27"/>
  <sheetViews>
    <sheetView tabSelected="1" workbookViewId="0">
      <selection activeCell="P4" sqref="P4"/>
    </sheetView>
  </sheetViews>
  <sheetFormatPr defaultRowHeight="14.4" x14ac:dyDescent="0.3"/>
  <cols>
    <col min="1" max="1" width="35.5546875" style="5" customWidth="1"/>
    <col min="2" max="2" width="8.5546875" style="5" customWidth="1"/>
    <col min="3" max="3" width="10.5546875" style="5" bestFit="1" customWidth="1"/>
    <col min="4" max="4" width="10.6640625" style="5" customWidth="1"/>
    <col min="5" max="5" width="10.88671875" style="5" customWidth="1"/>
    <col min="6" max="6" width="11.33203125" style="5" customWidth="1"/>
    <col min="7" max="7" width="9.6640625" style="3" customWidth="1"/>
    <col min="8" max="8" width="11.44140625" style="4" customWidth="1"/>
    <col min="9" max="9" width="12.6640625" style="4" customWidth="1"/>
    <col min="10" max="11" width="11" style="4" customWidth="1"/>
    <col min="12" max="12" width="12.33203125" style="4" customWidth="1"/>
    <col min="13" max="13" width="10.44140625" style="5" customWidth="1"/>
    <col min="14" max="14" width="10.5546875" style="4" bestFit="1" customWidth="1"/>
    <col min="15" max="15" width="13.44140625" style="4" customWidth="1"/>
    <col min="16" max="17" width="9.109375" style="4"/>
    <col min="18" max="250" width="9.109375" style="5"/>
    <col min="251" max="251" width="33.6640625" style="5" customWidth="1"/>
    <col min="252" max="252" width="8.5546875" style="5" customWidth="1"/>
    <col min="253" max="253" width="9.6640625" style="5" bestFit="1" customWidth="1"/>
    <col min="254" max="254" width="9.109375" style="5"/>
    <col min="255" max="255" width="9.88671875" style="5" customWidth="1"/>
    <col min="256" max="256" width="11.33203125" style="5" customWidth="1"/>
    <col min="257" max="257" width="12.5546875" style="5" customWidth="1"/>
    <col min="258" max="506" width="9.109375" style="5"/>
    <col min="507" max="507" width="33.6640625" style="5" customWidth="1"/>
    <col min="508" max="508" width="8.5546875" style="5" customWidth="1"/>
    <col min="509" max="509" width="9.6640625" style="5" bestFit="1" customWidth="1"/>
    <col min="510" max="510" width="9.109375" style="5"/>
    <col min="511" max="511" width="9.88671875" style="5" customWidth="1"/>
    <col min="512" max="512" width="11.33203125" style="5" customWidth="1"/>
    <col min="513" max="513" width="12.5546875" style="5" customWidth="1"/>
    <col min="514" max="762" width="9.109375" style="5"/>
    <col min="763" max="763" width="33.6640625" style="5" customWidth="1"/>
    <col min="764" max="764" width="8.5546875" style="5" customWidth="1"/>
    <col min="765" max="765" width="9.6640625" style="5" bestFit="1" customWidth="1"/>
    <col min="766" max="766" width="9.109375" style="5"/>
    <col min="767" max="767" width="9.88671875" style="5" customWidth="1"/>
    <col min="768" max="768" width="11.33203125" style="5" customWidth="1"/>
    <col min="769" max="769" width="12.5546875" style="5" customWidth="1"/>
    <col min="770" max="1018" width="9.109375" style="5"/>
    <col min="1019" max="1019" width="33.6640625" style="5" customWidth="1"/>
    <col min="1020" max="1020" width="8.5546875" style="5" customWidth="1"/>
    <col min="1021" max="1021" width="9.6640625" style="5" bestFit="1" customWidth="1"/>
    <col min="1022" max="1022" width="9.109375" style="5"/>
    <col min="1023" max="1023" width="9.88671875" style="5" customWidth="1"/>
    <col min="1024" max="1024" width="11.33203125" style="5" customWidth="1"/>
    <col min="1025" max="1025" width="12.5546875" style="5" customWidth="1"/>
    <col min="1026" max="1274" width="9.109375" style="5"/>
    <col min="1275" max="1275" width="33.6640625" style="5" customWidth="1"/>
    <col min="1276" max="1276" width="8.5546875" style="5" customWidth="1"/>
    <col min="1277" max="1277" width="9.6640625" style="5" bestFit="1" customWidth="1"/>
    <col min="1278" max="1278" width="9.109375" style="5"/>
    <col min="1279" max="1279" width="9.88671875" style="5" customWidth="1"/>
    <col min="1280" max="1280" width="11.33203125" style="5" customWidth="1"/>
    <col min="1281" max="1281" width="12.5546875" style="5" customWidth="1"/>
    <col min="1282" max="1530" width="9.109375" style="5"/>
    <col min="1531" max="1531" width="33.6640625" style="5" customWidth="1"/>
    <col min="1532" max="1532" width="8.5546875" style="5" customWidth="1"/>
    <col min="1533" max="1533" width="9.6640625" style="5" bestFit="1" customWidth="1"/>
    <col min="1534" max="1534" width="9.109375" style="5"/>
    <col min="1535" max="1535" width="9.88671875" style="5" customWidth="1"/>
    <col min="1536" max="1536" width="11.33203125" style="5" customWidth="1"/>
    <col min="1537" max="1537" width="12.5546875" style="5" customWidth="1"/>
    <col min="1538" max="1786" width="9.109375" style="5"/>
    <col min="1787" max="1787" width="33.6640625" style="5" customWidth="1"/>
    <col min="1788" max="1788" width="8.5546875" style="5" customWidth="1"/>
    <col min="1789" max="1789" width="9.6640625" style="5" bestFit="1" customWidth="1"/>
    <col min="1790" max="1790" width="9.109375" style="5"/>
    <col min="1791" max="1791" width="9.88671875" style="5" customWidth="1"/>
    <col min="1792" max="1792" width="11.33203125" style="5" customWidth="1"/>
    <col min="1793" max="1793" width="12.5546875" style="5" customWidth="1"/>
    <col min="1794" max="2042" width="9.109375" style="5"/>
    <col min="2043" max="2043" width="33.6640625" style="5" customWidth="1"/>
    <col min="2044" max="2044" width="8.5546875" style="5" customWidth="1"/>
    <col min="2045" max="2045" width="9.6640625" style="5" bestFit="1" customWidth="1"/>
    <col min="2046" max="2046" width="9.109375" style="5"/>
    <col min="2047" max="2047" width="9.88671875" style="5" customWidth="1"/>
    <col min="2048" max="2048" width="11.33203125" style="5" customWidth="1"/>
    <col min="2049" max="2049" width="12.5546875" style="5" customWidth="1"/>
    <col min="2050" max="2298" width="9.109375" style="5"/>
    <col min="2299" max="2299" width="33.6640625" style="5" customWidth="1"/>
    <col min="2300" max="2300" width="8.5546875" style="5" customWidth="1"/>
    <col min="2301" max="2301" width="9.6640625" style="5" bestFit="1" customWidth="1"/>
    <col min="2302" max="2302" width="9.109375" style="5"/>
    <col min="2303" max="2303" width="9.88671875" style="5" customWidth="1"/>
    <col min="2304" max="2304" width="11.33203125" style="5" customWidth="1"/>
    <col min="2305" max="2305" width="12.5546875" style="5" customWidth="1"/>
    <col min="2306" max="2554" width="9.109375" style="5"/>
    <col min="2555" max="2555" width="33.6640625" style="5" customWidth="1"/>
    <col min="2556" max="2556" width="8.5546875" style="5" customWidth="1"/>
    <col min="2557" max="2557" width="9.6640625" style="5" bestFit="1" customWidth="1"/>
    <col min="2558" max="2558" width="9.109375" style="5"/>
    <col min="2559" max="2559" width="9.88671875" style="5" customWidth="1"/>
    <col min="2560" max="2560" width="11.33203125" style="5" customWidth="1"/>
    <col min="2561" max="2561" width="12.5546875" style="5" customWidth="1"/>
    <col min="2562" max="2810" width="9.109375" style="5"/>
    <col min="2811" max="2811" width="33.6640625" style="5" customWidth="1"/>
    <col min="2812" max="2812" width="8.5546875" style="5" customWidth="1"/>
    <col min="2813" max="2813" width="9.6640625" style="5" bestFit="1" customWidth="1"/>
    <col min="2814" max="2814" width="9.109375" style="5"/>
    <col min="2815" max="2815" width="9.88671875" style="5" customWidth="1"/>
    <col min="2816" max="2816" width="11.33203125" style="5" customWidth="1"/>
    <col min="2817" max="2817" width="12.5546875" style="5" customWidth="1"/>
    <col min="2818" max="3066" width="9.109375" style="5"/>
    <col min="3067" max="3067" width="33.6640625" style="5" customWidth="1"/>
    <col min="3068" max="3068" width="8.5546875" style="5" customWidth="1"/>
    <col min="3069" max="3069" width="9.6640625" style="5" bestFit="1" customWidth="1"/>
    <col min="3070" max="3070" width="9.109375" style="5"/>
    <col min="3071" max="3071" width="9.88671875" style="5" customWidth="1"/>
    <col min="3072" max="3072" width="11.33203125" style="5" customWidth="1"/>
    <col min="3073" max="3073" width="12.5546875" style="5" customWidth="1"/>
    <col min="3074" max="3322" width="9.109375" style="5"/>
    <col min="3323" max="3323" width="33.6640625" style="5" customWidth="1"/>
    <col min="3324" max="3324" width="8.5546875" style="5" customWidth="1"/>
    <col min="3325" max="3325" width="9.6640625" style="5" bestFit="1" customWidth="1"/>
    <col min="3326" max="3326" width="9.109375" style="5"/>
    <col min="3327" max="3327" width="9.88671875" style="5" customWidth="1"/>
    <col min="3328" max="3328" width="11.33203125" style="5" customWidth="1"/>
    <col min="3329" max="3329" width="12.5546875" style="5" customWidth="1"/>
    <col min="3330" max="3578" width="9.109375" style="5"/>
    <col min="3579" max="3579" width="33.6640625" style="5" customWidth="1"/>
    <col min="3580" max="3580" width="8.5546875" style="5" customWidth="1"/>
    <col min="3581" max="3581" width="9.6640625" style="5" bestFit="1" customWidth="1"/>
    <col min="3582" max="3582" width="9.109375" style="5"/>
    <col min="3583" max="3583" width="9.88671875" style="5" customWidth="1"/>
    <col min="3584" max="3584" width="11.33203125" style="5" customWidth="1"/>
    <col min="3585" max="3585" width="12.5546875" style="5" customWidth="1"/>
    <col min="3586" max="3834" width="9.109375" style="5"/>
    <col min="3835" max="3835" width="33.6640625" style="5" customWidth="1"/>
    <col min="3836" max="3836" width="8.5546875" style="5" customWidth="1"/>
    <col min="3837" max="3837" width="9.6640625" style="5" bestFit="1" customWidth="1"/>
    <col min="3838" max="3838" width="9.109375" style="5"/>
    <col min="3839" max="3839" width="9.88671875" style="5" customWidth="1"/>
    <col min="3840" max="3840" width="11.33203125" style="5" customWidth="1"/>
    <col min="3841" max="3841" width="12.5546875" style="5" customWidth="1"/>
    <col min="3842" max="4090" width="9.109375" style="5"/>
    <col min="4091" max="4091" width="33.6640625" style="5" customWidth="1"/>
    <col min="4092" max="4092" width="8.5546875" style="5" customWidth="1"/>
    <col min="4093" max="4093" width="9.6640625" style="5" bestFit="1" customWidth="1"/>
    <col min="4094" max="4094" width="9.109375" style="5"/>
    <col min="4095" max="4095" width="9.88671875" style="5" customWidth="1"/>
    <col min="4096" max="4096" width="11.33203125" style="5" customWidth="1"/>
    <col min="4097" max="4097" width="12.5546875" style="5" customWidth="1"/>
    <col min="4098" max="4346" width="9.109375" style="5"/>
    <col min="4347" max="4347" width="33.6640625" style="5" customWidth="1"/>
    <col min="4348" max="4348" width="8.5546875" style="5" customWidth="1"/>
    <col min="4349" max="4349" width="9.6640625" style="5" bestFit="1" customWidth="1"/>
    <col min="4350" max="4350" width="9.109375" style="5"/>
    <col min="4351" max="4351" width="9.88671875" style="5" customWidth="1"/>
    <col min="4352" max="4352" width="11.33203125" style="5" customWidth="1"/>
    <col min="4353" max="4353" width="12.5546875" style="5" customWidth="1"/>
    <col min="4354" max="4602" width="9.109375" style="5"/>
    <col min="4603" max="4603" width="33.6640625" style="5" customWidth="1"/>
    <col min="4604" max="4604" width="8.5546875" style="5" customWidth="1"/>
    <col min="4605" max="4605" width="9.6640625" style="5" bestFit="1" customWidth="1"/>
    <col min="4606" max="4606" width="9.109375" style="5"/>
    <col min="4607" max="4607" width="9.88671875" style="5" customWidth="1"/>
    <col min="4608" max="4608" width="11.33203125" style="5" customWidth="1"/>
    <col min="4609" max="4609" width="12.5546875" style="5" customWidth="1"/>
    <col min="4610" max="4858" width="9.109375" style="5"/>
    <col min="4859" max="4859" width="33.6640625" style="5" customWidth="1"/>
    <col min="4860" max="4860" width="8.5546875" style="5" customWidth="1"/>
    <col min="4861" max="4861" width="9.6640625" style="5" bestFit="1" customWidth="1"/>
    <col min="4862" max="4862" width="9.109375" style="5"/>
    <col min="4863" max="4863" width="9.88671875" style="5" customWidth="1"/>
    <col min="4864" max="4864" width="11.33203125" style="5" customWidth="1"/>
    <col min="4865" max="4865" width="12.5546875" style="5" customWidth="1"/>
    <col min="4866" max="5114" width="9.109375" style="5"/>
    <col min="5115" max="5115" width="33.6640625" style="5" customWidth="1"/>
    <col min="5116" max="5116" width="8.5546875" style="5" customWidth="1"/>
    <col min="5117" max="5117" width="9.6640625" style="5" bestFit="1" customWidth="1"/>
    <col min="5118" max="5118" width="9.109375" style="5"/>
    <col min="5119" max="5119" width="9.88671875" style="5" customWidth="1"/>
    <col min="5120" max="5120" width="11.33203125" style="5" customWidth="1"/>
    <col min="5121" max="5121" width="12.5546875" style="5" customWidth="1"/>
    <col min="5122" max="5370" width="9.109375" style="5"/>
    <col min="5371" max="5371" width="33.6640625" style="5" customWidth="1"/>
    <col min="5372" max="5372" width="8.5546875" style="5" customWidth="1"/>
    <col min="5373" max="5373" width="9.6640625" style="5" bestFit="1" customWidth="1"/>
    <col min="5374" max="5374" width="9.109375" style="5"/>
    <col min="5375" max="5375" width="9.88671875" style="5" customWidth="1"/>
    <col min="5376" max="5376" width="11.33203125" style="5" customWidth="1"/>
    <col min="5377" max="5377" width="12.5546875" style="5" customWidth="1"/>
    <col min="5378" max="5626" width="9.109375" style="5"/>
    <col min="5627" max="5627" width="33.6640625" style="5" customWidth="1"/>
    <col min="5628" max="5628" width="8.5546875" style="5" customWidth="1"/>
    <col min="5629" max="5629" width="9.6640625" style="5" bestFit="1" customWidth="1"/>
    <col min="5630" max="5630" width="9.109375" style="5"/>
    <col min="5631" max="5631" width="9.88671875" style="5" customWidth="1"/>
    <col min="5632" max="5632" width="11.33203125" style="5" customWidth="1"/>
    <col min="5633" max="5633" width="12.5546875" style="5" customWidth="1"/>
    <col min="5634" max="5882" width="9.109375" style="5"/>
    <col min="5883" max="5883" width="33.6640625" style="5" customWidth="1"/>
    <col min="5884" max="5884" width="8.5546875" style="5" customWidth="1"/>
    <col min="5885" max="5885" width="9.6640625" style="5" bestFit="1" customWidth="1"/>
    <col min="5886" max="5886" width="9.109375" style="5"/>
    <col min="5887" max="5887" width="9.88671875" style="5" customWidth="1"/>
    <col min="5888" max="5888" width="11.33203125" style="5" customWidth="1"/>
    <col min="5889" max="5889" width="12.5546875" style="5" customWidth="1"/>
    <col min="5890" max="6138" width="9.109375" style="5"/>
    <col min="6139" max="6139" width="33.6640625" style="5" customWidth="1"/>
    <col min="6140" max="6140" width="8.5546875" style="5" customWidth="1"/>
    <col min="6141" max="6141" width="9.6640625" style="5" bestFit="1" customWidth="1"/>
    <col min="6142" max="6142" width="9.109375" style="5"/>
    <col min="6143" max="6143" width="9.88671875" style="5" customWidth="1"/>
    <col min="6144" max="6144" width="11.33203125" style="5" customWidth="1"/>
    <col min="6145" max="6145" width="12.5546875" style="5" customWidth="1"/>
    <col min="6146" max="6394" width="9.109375" style="5"/>
    <col min="6395" max="6395" width="33.6640625" style="5" customWidth="1"/>
    <col min="6396" max="6396" width="8.5546875" style="5" customWidth="1"/>
    <col min="6397" max="6397" width="9.6640625" style="5" bestFit="1" customWidth="1"/>
    <col min="6398" max="6398" width="9.109375" style="5"/>
    <col min="6399" max="6399" width="9.88671875" style="5" customWidth="1"/>
    <col min="6400" max="6400" width="11.33203125" style="5" customWidth="1"/>
    <col min="6401" max="6401" width="12.5546875" style="5" customWidth="1"/>
    <col min="6402" max="6650" width="9.109375" style="5"/>
    <col min="6651" max="6651" width="33.6640625" style="5" customWidth="1"/>
    <col min="6652" max="6652" width="8.5546875" style="5" customWidth="1"/>
    <col min="6653" max="6653" width="9.6640625" style="5" bestFit="1" customWidth="1"/>
    <col min="6654" max="6654" width="9.109375" style="5"/>
    <col min="6655" max="6655" width="9.88671875" style="5" customWidth="1"/>
    <col min="6656" max="6656" width="11.33203125" style="5" customWidth="1"/>
    <col min="6657" max="6657" width="12.5546875" style="5" customWidth="1"/>
    <col min="6658" max="6906" width="9.109375" style="5"/>
    <col min="6907" max="6907" width="33.6640625" style="5" customWidth="1"/>
    <col min="6908" max="6908" width="8.5546875" style="5" customWidth="1"/>
    <col min="6909" max="6909" width="9.6640625" style="5" bestFit="1" customWidth="1"/>
    <col min="6910" max="6910" width="9.109375" style="5"/>
    <col min="6911" max="6911" width="9.88671875" style="5" customWidth="1"/>
    <col min="6912" max="6912" width="11.33203125" style="5" customWidth="1"/>
    <col min="6913" max="6913" width="12.5546875" style="5" customWidth="1"/>
    <col min="6914" max="7162" width="9.109375" style="5"/>
    <col min="7163" max="7163" width="33.6640625" style="5" customWidth="1"/>
    <col min="7164" max="7164" width="8.5546875" style="5" customWidth="1"/>
    <col min="7165" max="7165" width="9.6640625" style="5" bestFit="1" customWidth="1"/>
    <col min="7166" max="7166" width="9.109375" style="5"/>
    <col min="7167" max="7167" width="9.88671875" style="5" customWidth="1"/>
    <col min="7168" max="7168" width="11.33203125" style="5" customWidth="1"/>
    <col min="7169" max="7169" width="12.5546875" style="5" customWidth="1"/>
    <col min="7170" max="7418" width="9.109375" style="5"/>
    <col min="7419" max="7419" width="33.6640625" style="5" customWidth="1"/>
    <col min="7420" max="7420" width="8.5546875" style="5" customWidth="1"/>
    <col min="7421" max="7421" width="9.6640625" style="5" bestFit="1" customWidth="1"/>
    <col min="7422" max="7422" width="9.109375" style="5"/>
    <col min="7423" max="7423" width="9.88671875" style="5" customWidth="1"/>
    <col min="7424" max="7424" width="11.33203125" style="5" customWidth="1"/>
    <col min="7425" max="7425" width="12.5546875" style="5" customWidth="1"/>
    <col min="7426" max="7674" width="9.109375" style="5"/>
    <col min="7675" max="7675" width="33.6640625" style="5" customWidth="1"/>
    <col min="7676" max="7676" width="8.5546875" style="5" customWidth="1"/>
    <col min="7677" max="7677" width="9.6640625" style="5" bestFit="1" customWidth="1"/>
    <col min="7678" max="7678" width="9.109375" style="5"/>
    <col min="7679" max="7679" width="9.88671875" style="5" customWidth="1"/>
    <col min="7680" max="7680" width="11.33203125" style="5" customWidth="1"/>
    <col min="7681" max="7681" width="12.5546875" style="5" customWidth="1"/>
    <col min="7682" max="7930" width="9.109375" style="5"/>
    <col min="7931" max="7931" width="33.6640625" style="5" customWidth="1"/>
    <col min="7932" max="7932" width="8.5546875" style="5" customWidth="1"/>
    <col min="7933" max="7933" width="9.6640625" style="5" bestFit="1" customWidth="1"/>
    <col min="7934" max="7934" width="9.109375" style="5"/>
    <col min="7935" max="7935" width="9.88671875" style="5" customWidth="1"/>
    <col min="7936" max="7936" width="11.33203125" style="5" customWidth="1"/>
    <col min="7937" max="7937" width="12.5546875" style="5" customWidth="1"/>
    <col min="7938" max="8186" width="9.109375" style="5"/>
    <col min="8187" max="8187" width="33.6640625" style="5" customWidth="1"/>
    <col min="8188" max="8188" width="8.5546875" style="5" customWidth="1"/>
    <col min="8189" max="8189" width="9.6640625" style="5" bestFit="1" customWidth="1"/>
    <col min="8190" max="8190" width="9.109375" style="5"/>
    <col min="8191" max="8191" width="9.88671875" style="5" customWidth="1"/>
    <col min="8192" max="8192" width="11.33203125" style="5" customWidth="1"/>
    <col min="8193" max="8193" width="12.5546875" style="5" customWidth="1"/>
    <col min="8194" max="8442" width="9.109375" style="5"/>
    <col min="8443" max="8443" width="33.6640625" style="5" customWidth="1"/>
    <col min="8444" max="8444" width="8.5546875" style="5" customWidth="1"/>
    <col min="8445" max="8445" width="9.6640625" style="5" bestFit="1" customWidth="1"/>
    <col min="8446" max="8446" width="9.109375" style="5"/>
    <col min="8447" max="8447" width="9.88671875" style="5" customWidth="1"/>
    <col min="8448" max="8448" width="11.33203125" style="5" customWidth="1"/>
    <col min="8449" max="8449" width="12.5546875" style="5" customWidth="1"/>
    <col min="8450" max="8698" width="9.109375" style="5"/>
    <col min="8699" max="8699" width="33.6640625" style="5" customWidth="1"/>
    <col min="8700" max="8700" width="8.5546875" style="5" customWidth="1"/>
    <col min="8701" max="8701" width="9.6640625" style="5" bestFit="1" customWidth="1"/>
    <col min="8702" max="8702" width="9.109375" style="5"/>
    <col min="8703" max="8703" width="9.88671875" style="5" customWidth="1"/>
    <col min="8704" max="8704" width="11.33203125" style="5" customWidth="1"/>
    <col min="8705" max="8705" width="12.5546875" style="5" customWidth="1"/>
    <col min="8706" max="8954" width="9.109375" style="5"/>
    <col min="8955" max="8955" width="33.6640625" style="5" customWidth="1"/>
    <col min="8956" max="8956" width="8.5546875" style="5" customWidth="1"/>
    <col min="8957" max="8957" width="9.6640625" style="5" bestFit="1" customWidth="1"/>
    <col min="8958" max="8958" width="9.109375" style="5"/>
    <col min="8959" max="8959" width="9.88671875" style="5" customWidth="1"/>
    <col min="8960" max="8960" width="11.33203125" style="5" customWidth="1"/>
    <col min="8961" max="8961" width="12.5546875" style="5" customWidth="1"/>
    <col min="8962" max="9210" width="9.109375" style="5"/>
    <col min="9211" max="9211" width="33.6640625" style="5" customWidth="1"/>
    <col min="9212" max="9212" width="8.5546875" style="5" customWidth="1"/>
    <col min="9213" max="9213" width="9.6640625" style="5" bestFit="1" customWidth="1"/>
    <col min="9214" max="9214" width="9.109375" style="5"/>
    <col min="9215" max="9215" width="9.88671875" style="5" customWidth="1"/>
    <col min="9216" max="9216" width="11.33203125" style="5" customWidth="1"/>
    <col min="9217" max="9217" width="12.5546875" style="5" customWidth="1"/>
    <col min="9218" max="9466" width="9.109375" style="5"/>
    <col min="9467" max="9467" width="33.6640625" style="5" customWidth="1"/>
    <col min="9468" max="9468" width="8.5546875" style="5" customWidth="1"/>
    <col min="9469" max="9469" width="9.6640625" style="5" bestFit="1" customWidth="1"/>
    <col min="9470" max="9470" width="9.109375" style="5"/>
    <col min="9471" max="9471" width="9.88671875" style="5" customWidth="1"/>
    <col min="9472" max="9472" width="11.33203125" style="5" customWidth="1"/>
    <col min="9473" max="9473" width="12.5546875" style="5" customWidth="1"/>
    <col min="9474" max="9722" width="9.109375" style="5"/>
    <col min="9723" max="9723" width="33.6640625" style="5" customWidth="1"/>
    <col min="9724" max="9724" width="8.5546875" style="5" customWidth="1"/>
    <col min="9725" max="9725" width="9.6640625" style="5" bestFit="1" customWidth="1"/>
    <col min="9726" max="9726" width="9.109375" style="5"/>
    <col min="9727" max="9727" width="9.88671875" style="5" customWidth="1"/>
    <col min="9728" max="9728" width="11.33203125" style="5" customWidth="1"/>
    <col min="9729" max="9729" width="12.5546875" style="5" customWidth="1"/>
    <col min="9730" max="9978" width="9.109375" style="5"/>
    <col min="9979" max="9979" width="33.6640625" style="5" customWidth="1"/>
    <col min="9980" max="9980" width="8.5546875" style="5" customWidth="1"/>
    <col min="9981" max="9981" width="9.6640625" style="5" bestFit="1" customWidth="1"/>
    <col min="9982" max="9982" width="9.109375" style="5"/>
    <col min="9983" max="9983" width="9.88671875" style="5" customWidth="1"/>
    <col min="9984" max="9984" width="11.33203125" style="5" customWidth="1"/>
    <col min="9985" max="9985" width="12.5546875" style="5" customWidth="1"/>
    <col min="9986" max="10234" width="9.109375" style="5"/>
    <col min="10235" max="10235" width="33.6640625" style="5" customWidth="1"/>
    <col min="10236" max="10236" width="8.5546875" style="5" customWidth="1"/>
    <col min="10237" max="10237" width="9.6640625" style="5" bestFit="1" customWidth="1"/>
    <col min="10238" max="10238" width="9.109375" style="5"/>
    <col min="10239" max="10239" width="9.88671875" style="5" customWidth="1"/>
    <col min="10240" max="10240" width="11.33203125" style="5" customWidth="1"/>
    <col min="10241" max="10241" width="12.5546875" style="5" customWidth="1"/>
    <col min="10242" max="10490" width="9.109375" style="5"/>
    <col min="10491" max="10491" width="33.6640625" style="5" customWidth="1"/>
    <col min="10492" max="10492" width="8.5546875" style="5" customWidth="1"/>
    <col min="10493" max="10493" width="9.6640625" style="5" bestFit="1" customWidth="1"/>
    <col min="10494" max="10494" width="9.109375" style="5"/>
    <col min="10495" max="10495" width="9.88671875" style="5" customWidth="1"/>
    <col min="10496" max="10496" width="11.33203125" style="5" customWidth="1"/>
    <col min="10497" max="10497" width="12.5546875" style="5" customWidth="1"/>
    <col min="10498" max="10746" width="9.109375" style="5"/>
    <col min="10747" max="10747" width="33.6640625" style="5" customWidth="1"/>
    <col min="10748" max="10748" width="8.5546875" style="5" customWidth="1"/>
    <col min="10749" max="10749" width="9.6640625" style="5" bestFit="1" customWidth="1"/>
    <col min="10750" max="10750" width="9.109375" style="5"/>
    <col min="10751" max="10751" width="9.88671875" style="5" customWidth="1"/>
    <col min="10752" max="10752" width="11.33203125" style="5" customWidth="1"/>
    <col min="10753" max="10753" width="12.5546875" style="5" customWidth="1"/>
    <col min="10754" max="11002" width="9.109375" style="5"/>
    <col min="11003" max="11003" width="33.6640625" style="5" customWidth="1"/>
    <col min="11004" max="11004" width="8.5546875" style="5" customWidth="1"/>
    <col min="11005" max="11005" width="9.6640625" style="5" bestFit="1" customWidth="1"/>
    <col min="11006" max="11006" width="9.109375" style="5"/>
    <col min="11007" max="11007" width="9.88671875" style="5" customWidth="1"/>
    <col min="11008" max="11008" width="11.33203125" style="5" customWidth="1"/>
    <col min="11009" max="11009" width="12.5546875" style="5" customWidth="1"/>
    <col min="11010" max="11258" width="9.109375" style="5"/>
    <col min="11259" max="11259" width="33.6640625" style="5" customWidth="1"/>
    <col min="11260" max="11260" width="8.5546875" style="5" customWidth="1"/>
    <col min="11261" max="11261" width="9.6640625" style="5" bestFit="1" customWidth="1"/>
    <col min="11262" max="11262" width="9.109375" style="5"/>
    <col min="11263" max="11263" width="9.88671875" style="5" customWidth="1"/>
    <col min="11264" max="11264" width="11.33203125" style="5" customWidth="1"/>
    <col min="11265" max="11265" width="12.5546875" style="5" customWidth="1"/>
    <col min="11266" max="11514" width="9.109375" style="5"/>
    <col min="11515" max="11515" width="33.6640625" style="5" customWidth="1"/>
    <col min="11516" max="11516" width="8.5546875" style="5" customWidth="1"/>
    <col min="11517" max="11517" width="9.6640625" style="5" bestFit="1" customWidth="1"/>
    <col min="11518" max="11518" width="9.109375" style="5"/>
    <col min="11519" max="11519" width="9.88671875" style="5" customWidth="1"/>
    <col min="11520" max="11520" width="11.33203125" style="5" customWidth="1"/>
    <col min="11521" max="11521" width="12.5546875" style="5" customWidth="1"/>
    <col min="11522" max="11770" width="9.109375" style="5"/>
    <col min="11771" max="11771" width="33.6640625" style="5" customWidth="1"/>
    <col min="11772" max="11772" width="8.5546875" style="5" customWidth="1"/>
    <col min="11773" max="11773" width="9.6640625" style="5" bestFit="1" customWidth="1"/>
    <col min="11774" max="11774" width="9.109375" style="5"/>
    <col min="11775" max="11775" width="9.88671875" style="5" customWidth="1"/>
    <col min="11776" max="11776" width="11.33203125" style="5" customWidth="1"/>
    <col min="11777" max="11777" width="12.5546875" style="5" customWidth="1"/>
    <col min="11778" max="12026" width="9.109375" style="5"/>
    <col min="12027" max="12027" width="33.6640625" style="5" customWidth="1"/>
    <col min="12028" max="12028" width="8.5546875" style="5" customWidth="1"/>
    <col min="12029" max="12029" width="9.6640625" style="5" bestFit="1" customWidth="1"/>
    <col min="12030" max="12030" width="9.109375" style="5"/>
    <col min="12031" max="12031" width="9.88671875" style="5" customWidth="1"/>
    <col min="12032" max="12032" width="11.33203125" style="5" customWidth="1"/>
    <col min="12033" max="12033" width="12.5546875" style="5" customWidth="1"/>
    <col min="12034" max="12282" width="9.109375" style="5"/>
    <col min="12283" max="12283" width="33.6640625" style="5" customWidth="1"/>
    <col min="12284" max="12284" width="8.5546875" style="5" customWidth="1"/>
    <col min="12285" max="12285" width="9.6640625" style="5" bestFit="1" customWidth="1"/>
    <col min="12286" max="12286" width="9.109375" style="5"/>
    <col min="12287" max="12287" width="9.88671875" style="5" customWidth="1"/>
    <col min="12288" max="12288" width="11.33203125" style="5" customWidth="1"/>
    <col min="12289" max="12289" width="12.5546875" style="5" customWidth="1"/>
    <col min="12290" max="12538" width="9.109375" style="5"/>
    <col min="12539" max="12539" width="33.6640625" style="5" customWidth="1"/>
    <col min="12540" max="12540" width="8.5546875" style="5" customWidth="1"/>
    <col min="12541" max="12541" width="9.6640625" style="5" bestFit="1" customWidth="1"/>
    <col min="12542" max="12542" width="9.109375" style="5"/>
    <col min="12543" max="12543" width="9.88671875" style="5" customWidth="1"/>
    <col min="12544" max="12544" width="11.33203125" style="5" customWidth="1"/>
    <col min="12545" max="12545" width="12.5546875" style="5" customWidth="1"/>
    <col min="12546" max="12794" width="9.109375" style="5"/>
    <col min="12795" max="12795" width="33.6640625" style="5" customWidth="1"/>
    <col min="12796" max="12796" width="8.5546875" style="5" customWidth="1"/>
    <col min="12797" max="12797" width="9.6640625" style="5" bestFit="1" customWidth="1"/>
    <col min="12798" max="12798" width="9.109375" style="5"/>
    <col min="12799" max="12799" width="9.88671875" style="5" customWidth="1"/>
    <col min="12800" max="12800" width="11.33203125" style="5" customWidth="1"/>
    <col min="12801" max="12801" width="12.5546875" style="5" customWidth="1"/>
    <col min="12802" max="13050" width="9.109375" style="5"/>
    <col min="13051" max="13051" width="33.6640625" style="5" customWidth="1"/>
    <col min="13052" max="13052" width="8.5546875" style="5" customWidth="1"/>
    <col min="13053" max="13053" width="9.6640625" style="5" bestFit="1" customWidth="1"/>
    <col min="13054" max="13054" width="9.109375" style="5"/>
    <col min="13055" max="13055" width="9.88671875" style="5" customWidth="1"/>
    <col min="13056" max="13056" width="11.33203125" style="5" customWidth="1"/>
    <col min="13057" max="13057" width="12.5546875" style="5" customWidth="1"/>
    <col min="13058" max="13306" width="9.109375" style="5"/>
    <col min="13307" max="13307" width="33.6640625" style="5" customWidth="1"/>
    <col min="13308" max="13308" width="8.5546875" style="5" customWidth="1"/>
    <col min="13309" max="13309" width="9.6640625" style="5" bestFit="1" customWidth="1"/>
    <col min="13310" max="13310" width="9.109375" style="5"/>
    <col min="13311" max="13311" width="9.88671875" style="5" customWidth="1"/>
    <col min="13312" max="13312" width="11.33203125" style="5" customWidth="1"/>
    <col min="13313" max="13313" width="12.5546875" style="5" customWidth="1"/>
    <col min="13314" max="13562" width="9.109375" style="5"/>
    <col min="13563" max="13563" width="33.6640625" style="5" customWidth="1"/>
    <col min="13564" max="13564" width="8.5546875" style="5" customWidth="1"/>
    <col min="13565" max="13565" width="9.6640625" style="5" bestFit="1" customWidth="1"/>
    <col min="13566" max="13566" width="9.109375" style="5"/>
    <col min="13567" max="13567" width="9.88671875" style="5" customWidth="1"/>
    <col min="13568" max="13568" width="11.33203125" style="5" customWidth="1"/>
    <col min="13569" max="13569" width="12.5546875" style="5" customWidth="1"/>
    <col min="13570" max="13818" width="9.109375" style="5"/>
    <col min="13819" max="13819" width="33.6640625" style="5" customWidth="1"/>
    <col min="13820" max="13820" width="8.5546875" style="5" customWidth="1"/>
    <col min="13821" max="13821" width="9.6640625" style="5" bestFit="1" customWidth="1"/>
    <col min="13822" max="13822" width="9.109375" style="5"/>
    <col min="13823" max="13823" width="9.88671875" style="5" customWidth="1"/>
    <col min="13824" max="13824" width="11.33203125" style="5" customWidth="1"/>
    <col min="13825" max="13825" width="12.5546875" style="5" customWidth="1"/>
    <col min="13826" max="14074" width="9.109375" style="5"/>
    <col min="14075" max="14075" width="33.6640625" style="5" customWidth="1"/>
    <col min="14076" max="14076" width="8.5546875" style="5" customWidth="1"/>
    <col min="14077" max="14077" width="9.6640625" style="5" bestFit="1" customWidth="1"/>
    <col min="14078" max="14078" width="9.109375" style="5"/>
    <col min="14079" max="14079" width="9.88671875" style="5" customWidth="1"/>
    <col min="14080" max="14080" width="11.33203125" style="5" customWidth="1"/>
    <col min="14081" max="14081" width="12.5546875" style="5" customWidth="1"/>
    <col min="14082" max="14330" width="9.109375" style="5"/>
    <col min="14331" max="14331" width="33.6640625" style="5" customWidth="1"/>
    <col min="14332" max="14332" width="8.5546875" style="5" customWidth="1"/>
    <col min="14333" max="14333" width="9.6640625" style="5" bestFit="1" customWidth="1"/>
    <col min="14334" max="14334" width="9.109375" style="5"/>
    <col min="14335" max="14335" width="9.88671875" style="5" customWidth="1"/>
    <col min="14336" max="14336" width="11.33203125" style="5" customWidth="1"/>
    <col min="14337" max="14337" width="12.5546875" style="5" customWidth="1"/>
    <col min="14338" max="14586" width="9.109375" style="5"/>
    <col min="14587" max="14587" width="33.6640625" style="5" customWidth="1"/>
    <col min="14588" max="14588" width="8.5546875" style="5" customWidth="1"/>
    <col min="14589" max="14589" width="9.6640625" style="5" bestFit="1" customWidth="1"/>
    <col min="14590" max="14590" width="9.109375" style="5"/>
    <col min="14591" max="14591" width="9.88671875" style="5" customWidth="1"/>
    <col min="14592" max="14592" width="11.33203125" style="5" customWidth="1"/>
    <col min="14593" max="14593" width="12.5546875" style="5" customWidth="1"/>
    <col min="14594" max="14842" width="9.109375" style="5"/>
    <col min="14843" max="14843" width="33.6640625" style="5" customWidth="1"/>
    <col min="14844" max="14844" width="8.5546875" style="5" customWidth="1"/>
    <col min="14845" max="14845" width="9.6640625" style="5" bestFit="1" customWidth="1"/>
    <col min="14846" max="14846" width="9.109375" style="5"/>
    <col min="14847" max="14847" width="9.88671875" style="5" customWidth="1"/>
    <col min="14848" max="14848" width="11.33203125" style="5" customWidth="1"/>
    <col min="14849" max="14849" width="12.5546875" style="5" customWidth="1"/>
    <col min="14850" max="15098" width="9.109375" style="5"/>
    <col min="15099" max="15099" width="33.6640625" style="5" customWidth="1"/>
    <col min="15100" max="15100" width="8.5546875" style="5" customWidth="1"/>
    <col min="15101" max="15101" width="9.6640625" style="5" bestFit="1" customWidth="1"/>
    <col min="15102" max="15102" width="9.109375" style="5"/>
    <col min="15103" max="15103" width="9.88671875" style="5" customWidth="1"/>
    <col min="15104" max="15104" width="11.33203125" style="5" customWidth="1"/>
    <col min="15105" max="15105" width="12.5546875" style="5" customWidth="1"/>
    <col min="15106" max="15354" width="9.109375" style="5"/>
    <col min="15355" max="15355" width="33.6640625" style="5" customWidth="1"/>
    <col min="15356" max="15356" width="8.5546875" style="5" customWidth="1"/>
    <col min="15357" max="15357" width="9.6640625" style="5" bestFit="1" customWidth="1"/>
    <col min="15358" max="15358" width="9.109375" style="5"/>
    <col min="15359" max="15359" width="9.88671875" style="5" customWidth="1"/>
    <col min="15360" max="15360" width="11.33203125" style="5" customWidth="1"/>
    <col min="15361" max="15361" width="12.5546875" style="5" customWidth="1"/>
    <col min="15362" max="15610" width="9.109375" style="5"/>
    <col min="15611" max="15611" width="33.6640625" style="5" customWidth="1"/>
    <col min="15612" max="15612" width="8.5546875" style="5" customWidth="1"/>
    <col min="15613" max="15613" width="9.6640625" style="5" bestFit="1" customWidth="1"/>
    <col min="15614" max="15614" width="9.109375" style="5"/>
    <col min="15615" max="15615" width="9.88671875" style="5" customWidth="1"/>
    <col min="15616" max="15616" width="11.33203125" style="5" customWidth="1"/>
    <col min="15617" max="15617" width="12.5546875" style="5" customWidth="1"/>
    <col min="15618" max="15866" width="9.109375" style="5"/>
    <col min="15867" max="15867" width="33.6640625" style="5" customWidth="1"/>
    <col min="15868" max="15868" width="8.5546875" style="5" customWidth="1"/>
    <col min="15869" max="15869" width="9.6640625" style="5" bestFit="1" customWidth="1"/>
    <col min="15870" max="15870" width="9.109375" style="5"/>
    <col min="15871" max="15871" width="9.88671875" style="5" customWidth="1"/>
    <col min="15872" max="15872" width="11.33203125" style="5" customWidth="1"/>
    <col min="15873" max="15873" width="12.5546875" style="5" customWidth="1"/>
    <col min="15874" max="16122" width="9.109375" style="5"/>
    <col min="16123" max="16123" width="33.6640625" style="5" customWidth="1"/>
    <col min="16124" max="16124" width="8.5546875" style="5" customWidth="1"/>
    <col min="16125" max="16125" width="9.6640625" style="5" bestFit="1" customWidth="1"/>
    <col min="16126" max="16126" width="9.109375" style="5"/>
    <col min="16127" max="16127" width="9.88671875" style="5" customWidth="1"/>
    <col min="16128" max="16128" width="11.33203125" style="5" customWidth="1"/>
    <col min="16129" max="16129" width="12.5546875" style="5" customWidth="1"/>
    <col min="16130" max="16384" width="9.109375" style="5"/>
  </cols>
  <sheetData>
    <row r="1" spans="1:15" s="5" customFormat="1" ht="36.6" x14ac:dyDescent="0.3">
      <c r="A1" s="1" t="s">
        <v>31</v>
      </c>
      <c r="B1" s="2"/>
      <c r="C1" s="2"/>
      <c r="D1" s="2"/>
      <c r="E1" s="2"/>
      <c r="F1" s="2"/>
      <c r="G1" s="3"/>
      <c r="H1" s="4"/>
      <c r="I1" s="4"/>
      <c r="J1" s="4"/>
      <c r="L1" s="4"/>
      <c r="N1" s="4"/>
      <c r="O1" s="4" t="s">
        <v>32</v>
      </c>
    </row>
    <row r="2" spans="1:15" s="5" customFormat="1" x14ac:dyDescent="0.3">
      <c r="A2" s="1" t="s">
        <v>0</v>
      </c>
      <c r="B2" s="2"/>
      <c r="C2" s="2"/>
      <c r="D2" s="2"/>
      <c r="E2" s="2"/>
      <c r="F2" s="2"/>
      <c r="G2" s="3"/>
      <c r="H2" s="4"/>
      <c r="I2" s="4"/>
      <c r="J2" s="4"/>
      <c r="K2" s="4"/>
      <c r="L2" s="4"/>
      <c r="N2" s="4"/>
    </row>
    <row r="3" spans="1:15" s="5" customFormat="1" x14ac:dyDescent="0.3">
      <c r="A3" s="1" t="s">
        <v>1</v>
      </c>
      <c r="B3" s="2"/>
      <c r="C3" s="2"/>
      <c r="D3" s="2"/>
      <c r="E3" s="2"/>
      <c r="F3" s="2"/>
      <c r="G3" s="3"/>
      <c r="H3" s="4"/>
      <c r="I3" s="4"/>
      <c r="J3" s="4"/>
      <c r="K3" s="4"/>
      <c r="L3" s="4"/>
      <c r="N3" s="4"/>
    </row>
    <row r="4" spans="1:15" s="5" customFormat="1" x14ac:dyDescent="0.3">
      <c r="A4" s="6"/>
      <c r="B4" s="6"/>
      <c r="C4" s="6"/>
      <c r="D4" s="6"/>
      <c r="E4" s="6"/>
      <c r="F4" s="6"/>
      <c r="G4" s="3"/>
      <c r="H4" s="4"/>
      <c r="I4" s="4"/>
      <c r="J4" s="4"/>
      <c r="K4" s="4"/>
      <c r="L4" s="4"/>
      <c r="N4" s="4"/>
    </row>
    <row r="5" spans="1:15" s="5" customFormat="1" ht="48.6" x14ac:dyDescent="0.3">
      <c r="A5" s="7" t="s">
        <v>2</v>
      </c>
      <c r="B5" s="7" t="s">
        <v>3</v>
      </c>
      <c r="C5" s="7" t="s">
        <v>4</v>
      </c>
      <c r="D5" s="7" t="s">
        <v>5</v>
      </c>
      <c r="E5" s="7" t="s">
        <v>6</v>
      </c>
      <c r="F5" s="7" t="s">
        <v>7</v>
      </c>
      <c r="G5" s="8" t="s">
        <v>8</v>
      </c>
      <c r="H5" s="9" t="s">
        <v>9</v>
      </c>
      <c r="I5" s="9" t="s">
        <v>10</v>
      </c>
      <c r="J5" s="9" t="s">
        <v>11</v>
      </c>
      <c r="K5" s="9" t="s">
        <v>12</v>
      </c>
      <c r="L5" s="9" t="s">
        <v>13</v>
      </c>
      <c r="M5" s="9" t="s">
        <v>14</v>
      </c>
      <c r="N5" s="9" t="s">
        <v>15</v>
      </c>
    </row>
    <row r="6" spans="1:15" s="5" customFormat="1" x14ac:dyDescent="0.3">
      <c r="A6" s="10" t="s">
        <v>29</v>
      </c>
      <c r="B6" s="11" t="s">
        <v>16</v>
      </c>
      <c r="C6" s="12">
        <v>1055</v>
      </c>
      <c r="D6" s="13">
        <v>283</v>
      </c>
      <c r="E6" s="13">
        <v>379</v>
      </c>
      <c r="F6" s="14">
        <v>317</v>
      </c>
      <c r="G6" s="15">
        <v>422</v>
      </c>
      <c r="H6" s="16">
        <v>118</v>
      </c>
      <c r="I6" s="16">
        <v>305</v>
      </c>
      <c r="J6" s="16">
        <v>664</v>
      </c>
      <c r="K6" s="16">
        <v>140</v>
      </c>
      <c r="L6" s="16">
        <v>274</v>
      </c>
      <c r="M6" s="17">
        <v>213</v>
      </c>
      <c r="N6" s="13">
        <v>794</v>
      </c>
    </row>
    <row r="7" spans="1:15" s="5" customFormat="1" ht="22.8" x14ac:dyDescent="0.3">
      <c r="A7" s="18" t="s">
        <v>30</v>
      </c>
      <c r="B7" s="19" t="s">
        <v>16</v>
      </c>
      <c r="C7" s="40">
        <f t="shared" ref="C7:N7" si="0">SUM(C12+C13+C14+C15+C16)</f>
        <v>1184379.260338</v>
      </c>
      <c r="D7" s="20">
        <f t="shared" si="0"/>
        <v>918727.68639999989</v>
      </c>
      <c r="E7" s="20">
        <f t="shared" si="0"/>
        <v>1723178.5800000003</v>
      </c>
      <c r="F7" s="20">
        <f t="shared" si="0"/>
        <v>1286179.581428</v>
      </c>
      <c r="G7" s="20">
        <f t="shared" si="0"/>
        <v>685305.25</v>
      </c>
      <c r="H7" s="20">
        <f t="shared" si="0"/>
        <v>802928.77099999995</v>
      </c>
      <c r="I7" s="20">
        <f t="shared" si="0"/>
        <v>606241.767368</v>
      </c>
      <c r="J7" s="20">
        <f t="shared" si="0"/>
        <v>1180697.1231000002</v>
      </c>
      <c r="K7" s="20">
        <f t="shared" si="0"/>
        <v>763525.83867000008</v>
      </c>
      <c r="L7" s="20">
        <f t="shared" si="0"/>
        <v>1076992.9848150001</v>
      </c>
      <c r="M7" s="20">
        <f t="shared" si="0"/>
        <v>942798.32803899993</v>
      </c>
      <c r="N7" s="20">
        <f t="shared" si="0"/>
        <v>1371199.2931509998</v>
      </c>
    </row>
    <row r="8" spans="1:15" s="5" customFormat="1" ht="20.399999999999999" x14ac:dyDescent="0.3">
      <c r="A8" s="21" t="s">
        <v>17</v>
      </c>
      <c r="B8" s="22" t="s">
        <v>16</v>
      </c>
      <c r="C8" s="41">
        <f>SUM(C9:C11)</f>
        <v>2327173.2699999996</v>
      </c>
      <c r="D8" s="23">
        <f>SUM(D9:D11)</f>
        <v>475860.47999999998</v>
      </c>
      <c r="E8" s="23">
        <f>SUM(E9:E11)</f>
        <v>396246.06999999995</v>
      </c>
      <c r="F8" s="23">
        <f>SUM(F9:F11)</f>
        <v>418442.05999999988</v>
      </c>
      <c r="G8" s="23">
        <f t="shared" ref="G8:N8" si="1">SUM(G9:G11)</f>
        <v>887046.84000000008</v>
      </c>
      <c r="H8" s="23">
        <f t="shared" si="1"/>
        <v>61905.55999999999</v>
      </c>
      <c r="I8" s="23">
        <f t="shared" si="1"/>
        <v>1119231.8999999999</v>
      </c>
      <c r="J8" s="23">
        <f t="shared" si="1"/>
        <v>1675910.96</v>
      </c>
      <c r="K8" s="23">
        <f t="shared" si="1"/>
        <v>135658.14000000001</v>
      </c>
      <c r="L8" s="23">
        <f t="shared" si="1"/>
        <v>254610.43</v>
      </c>
      <c r="M8" s="23">
        <f t="shared" si="1"/>
        <v>236300.12</v>
      </c>
      <c r="N8" s="23">
        <f t="shared" si="1"/>
        <v>1759863.56</v>
      </c>
      <c r="O8" s="39"/>
    </row>
    <row r="9" spans="1:15" s="5" customFormat="1" ht="20.399999999999999" x14ac:dyDescent="0.3">
      <c r="A9" s="24" t="s">
        <v>18</v>
      </c>
      <c r="B9" s="22" t="s">
        <v>16</v>
      </c>
      <c r="C9" s="42">
        <v>1827030.9099999997</v>
      </c>
      <c r="D9" s="25">
        <v>367053.55</v>
      </c>
      <c r="E9" s="25">
        <v>311703.88999999996</v>
      </c>
      <c r="F9" s="25">
        <v>330342.81999999989</v>
      </c>
      <c r="G9" s="25">
        <v>835976.84000000008</v>
      </c>
      <c r="H9" s="25">
        <v>48458.31</v>
      </c>
      <c r="I9" s="25">
        <v>927184.93</v>
      </c>
      <c r="J9" s="25">
        <v>1316763.58</v>
      </c>
      <c r="K9" s="25">
        <v>108049.94</v>
      </c>
      <c r="L9" s="25">
        <v>199378.01</v>
      </c>
      <c r="M9" s="25">
        <v>186364.53</v>
      </c>
      <c r="N9" s="25">
        <v>1386398.9400000002</v>
      </c>
      <c r="O9" s="26"/>
    </row>
    <row r="10" spans="1:15" s="5" customFormat="1" ht="40.799999999999997" x14ac:dyDescent="0.3">
      <c r="A10" s="24" t="s">
        <v>19</v>
      </c>
      <c r="B10" s="22" t="s">
        <v>16</v>
      </c>
      <c r="C10" s="42">
        <v>461908.36000000004</v>
      </c>
      <c r="D10" s="25">
        <v>92591.930000000008</v>
      </c>
      <c r="E10" s="25">
        <v>77507.179999999993</v>
      </c>
      <c r="F10" s="25">
        <v>81768.240000000005</v>
      </c>
      <c r="G10" s="25">
        <v>34855</v>
      </c>
      <c r="H10" s="25">
        <v>12180.509999999998</v>
      </c>
      <c r="I10" s="25">
        <v>181634.96999999997</v>
      </c>
      <c r="J10" s="25">
        <v>336811.38</v>
      </c>
      <c r="K10" s="25">
        <v>25392.199999999997</v>
      </c>
      <c r="L10" s="25">
        <v>50589.42</v>
      </c>
      <c r="M10" s="25">
        <v>46488.590000000004</v>
      </c>
      <c r="N10" s="25">
        <v>348350.62</v>
      </c>
      <c r="O10" s="26"/>
    </row>
    <row r="11" spans="1:15" s="5" customFormat="1" ht="20.399999999999999" x14ac:dyDescent="0.3">
      <c r="A11" s="24" t="s">
        <v>20</v>
      </c>
      <c r="B11" s="22" t="s">
        <v>16</v>
      </c>
      <c r="C11" s="42">
        <v>38234</v>
      </c>
      <c r="D11" s="25">
        <v>16215</v>
      </c>
      <c r="E11" s="25">
        <v>7035</v>
      </c>
      <c r="F11" s="25">
        <v>6331</v>
      </c>
      <c r="G11" s="25">
        <v>16215</v>
      </c>
      <c r="H11" s="25">
        <v>1266.74</v>
      </c>
      <c r="I11" s="25">
        <v>10412</v>
      </c>
      <c r="J11" s="25">
        <v>22336</v>
      </c>
      <c r="K11" s="25">
        <v>2216</v>
      </c>
      <c r="L11" s="25">
        <v>4643</v>
      </c>
      <c r="M11" s="25">
        <v>3447</v>
      </c>
      <c r="N11" s="25">
        <v>25114</v>
      </c>
    </row>
    <row r="12" spans="1:15" s="5" customFormat="1" ht="34.200000000000003" x14ac:dyDescent="0.3">
      <c r="A12" s="27" t="s">
        <v>21</v>
      </c>
      <c r="B12" s="28">
        <v>1100</v>
      </c>
      <c r="C12" s="31">
        <f>678455.89-14808.18</f>
        <v>663647.71</v>
      </c>
      <c r="D12" s="20">
        <f>645049.44-21504</f>
        <v>623545.43999999994</v>
      </c>
      <c r="E12" s="20">
        <v>1100512.3900000001</v>
      </c>
      <c r="F12" s="29">
        <f>816126.09-19983.08</f>
        <v>796143.01</v>
      </c>
      <c r="G12" s="30">
        <v>336784.08</v>
      </c>
      <c r="H12" s="30">
        <v>472905.07</v>
      </c>
      <c r="I12" s="30">
        <v>339187.58</v>
      </c>
      <c r="J12" s="30">
        <v>704262.72</v>
      </c>
      <c r="K12" s="30">
        <v>490367.84</v>
      </c>
      <c r="L12" s="30">
        <v>723521.41</v>
      </c>
      <c r="M12" s="31">
        <v>638286.94999999995</v>
      </c>
      <c r="N12" s="32">
        <v>752080.91</v>
      </c>
    </row>
    <row r="13" spans="1:15" s="5" customFormat="1" ht="57" x14ac:dyDescent="0.3">
      <c r="A13" s="27" t="s">
        <v>27</v>
      </c>
      <c r="B13" s="28">
        <v>1200</v>
      </c>
      <c r="C13" s="31">
        <f>212621.53-14808.18*0.2359-34402</f>
        <v>174726.28033800001</v>
      </c>
      <c r="D13" s="20">
        <f>183003.89-21504*0.2359-19361.22</f>
        <v>158569.87640000001</v>
      </c>
      <c r="E13" s="20">
        <v>295321.75</v>
      </c>
      <c r="F13" s="29">
        <f>232588.33-19983.08*1.2359-20996.48</f>
        <v>186894.76142799997</v>
      </c>
      <c r="G13" s="30">
        <f>119529.23</f>
        <v>119529.23</v>
      </c>
      <c r="H13" s="20">
        <v>134327.49099999998</v>
      </c>
      <c r="I13" s="30">
        <f>94958.03-36366.48*0.2359</f>
        <v>86379.177368000004</v>
      </c>
      <c r="J13" s="30">
        <f>180453.12-14191*0.2359</f>
        <v>177105.46309999999</v>
      </c>
      <c r="K13" s="30">
        <f>126458-19818.7*0.2359</f>
        <v>121782.76867</v>
      </c>
      <c r="L13" s="30">
        <v>191325.62481499999</v>
      </c>
      <c r="M13" s="31">
        <v>169352.26803900005</v>
      </c>
      <c r="N13" s="32">
        <f>205262.81-21651.11*0.2359</f>
        <v>200155.31315100001</v>
      </c>
    </row>
    <row r="14" spans="1:15" s="5" customFormat="1" x14ac:dyDescent="0.3">
      <c r="A14" s="27" t="s">
        <v>22</v>
      </c>
      <c r="B14" s="28">
        <v>2200</v>
      </c>
      <c r="C14" s="33">
        <v>228552.52</v>
      </c>
      <c r="D14" s="33">
        <v>71795.41</v>
      </c>
      <c r="E14" s="33">
        <v>272244.12</v>
      </c>
      <c r="F14" s="34">
        <v>221779.78</v>
      </c>
      <c r="G14" s="33">
        <f>172843.58-5281.03</f>
        <v>167562.54999999999</v>
      </c>
      <c r="H14" s="33">
        <v>144851.72</v>
      </c>
      <c r="I14" s="33">
        <v>143661.53</v>
      </c>
      <c r="J14" s="33">
        <v>245116.33</v>
      </c>
      <c r="K14" s="33">
        <v>132650.17000000001</v>
      </c>
      <c r="L14" s="33">
        <v>120358.55</v>
      </c>
      <c r="M14" s="35">
        <v>102547.94</v>
      </c>
      <c r="N14" s="36">
        <v>322886.14</v>
      </c>
    </row>
    <row r="15" spans="1:15" s="5" customFormat="1" ht="68.400000000000006" x14ac:dyDescent="0.3">
      <c r="A15" s="27" t="s">
        <v>23</v>
      </c>
      <c r="B15" s="28">
        <v>2300</v>
      </c>
      <c r="C15" s="33">
        <v>105036.97</v>
      </c>
      <c r="D15" s="33">
        <f>181010.47-118016.96</f>
        <v>62993.509999999995</v>
      </c>
      <c r="E15" s="33">
        <v>55100.32</v>
      </c>
      <c r="F15" s="34">
        <v>78606.17</v>
      </c>
      <c r="G15" s="33">
        <v>57941.73</v>
      </c>
      <c r="H15" s="33">
        <v>50844.49</v>
      </c>
      <c r="I15" s="33">
        <v>36105.870000000003</v>
      </c>
      <c r="J15" s="33">
        <v>36232.54</v>
      </c>
      <c r="K15" s="33">
        <v>18725.060000000001</v>
      </c>
      <c r="L15" s="33">
        <v>41787.4</v>
      </c>
      <c r="M15" s="35">
        <v>32611.17</v>
      </c>
      <c r="N15" s="36">
        <v>84718.2</v>
      </c>
    </row>
    <row r="16" spans="1:15" s="5" customFormat="1" x14ac:dyDescent="0.3">
      <c r="A16" s="27" t="s">
        <v>24</v>
      </c>
      <c r="B16" s="28">
        <v>5233</v>
      </c>
      <c r="C16" s="33">
        <v>12415.78</v>
      </c>
      <c r="D16" s="33">
        <v>1823.45</v>
      </c>
      <c r="E16" s="33">
        <v>0</v>
      </c>
      <c r="F16" s="33">
        <v>2755.86</v>
      </c>
      <c r="G16" s="33">
        <v>3487.66</v>
      </c>
      <c r="H16" s="33">
        <v>0</v>
      </c>
      <c r="I16" s="33">
        <v>907.61</v>
      </c>
      <c r="J16" s="33">
        <v>17980.07</v>
      </c>
      <c r="K16" s="33">
        <v>0</v>
      </c>
      <c r="L16" s="33">
        <v>0</v>
      </c>
      <c r="M16" s="34">
        <v>0</v>
      </c>
      <c r="N16" s="33">
        <v>11358.73</v>
      </c>
    </row>
    <row r="17" spans="1:17" ht="22.8" x14ac:dyDescent="0.3">
      <c r="A17" s="37" t="s">
        <v>25</v>
      </c>
      <c r="B17" s="19" t="s">
        <v>16</v>
      </c>
      <c r="C17" s="20">
        <f t="shared" ref="C17:N17" si="2">C7/C6</f>
        <v>1122.6343699886256</v>
      </c>
      <c r="D17" s="20">
        <f t="shared" si="2"/>
        <v>3246.3875844522963</v>
      </c>
      <c r="E17" s="20">
        <f t="shared" si="2"/>
        <v>4546.6453298153046</v>
      </c>
      <c r="F17" s="20">
        <f t="shared" si="2"/>
        <v>4057.3488373123027</v>
      </c>
      <c r="G17" s="20">
        <f t="shared" si="2"/>
        <v>1623.9460900473935</v>
      </c>
      <c r="H17" s="20">
        <f t="shared" si="2"/>
        <v>6804.4811101694913</v>
      </c>
      <c r="I17" s="20">
        <f t="shared" si="2"/>
        <v>1987.6779257967214</v>
      </c>
      <c r="J17" s="20">
        <f t="shared" si="2"/>
        <v>1778.1583179216871</v>
      </c>
      <c r="K17" s="20">
        <f t="shared" si="2"/>
        <v>5453.7559905000007</v>
      </c>
      <c r="L17" s="20">
        <f t="shared" si="2"/>
        <v>3930.6313314416061</v>
      </c>
      <c r="M17" s="20">
        <f t="shared" si="2"/>
        <v>4426.2832302300467</v>
      </c>
      <c r="N17" s="20">
        <f t="shared" si="2"/>
        <v>1726.9512508198991</v>
      </c>
      <c r="O17" s="5"/>
      <c r="P17" s="5"/>
      <c r="Q17" s="5"/>
    </row>
    <row r="18" spans="1:17" ht="22.8" x14ac:dyDescent="0.3">
      <c r="A18" s="37" t="s">
        <v>26</v>
      </c>
      <c r="B18" s="19" t="s">
        <v>16</v>
      </c>
      <c r="C18" s="20">
        <f>C17/12</f>
        <v>93.552864165718802</v>
      </c>
      <c r="D18" s="20">
        <f>D17/12</f>
        <v>270.53229870435803</v>
      </c>
      <c r="E18" s="20">
        <f>E17/12</f>
        <v>378.88711081794207</v>
      </c>
      <c r="F18" s="20">
        <f>F17/12</f>
        <v>338.11240310935858</v>
      </c>
      <c r="G18" s="20">
        <f t="shared" ref="G18:N18" si="3">G17/12</f>
        <v>135.3288408372828</v>
      </c>
      <c r="H18" s="20">
        <f t="shared" si="3"/>
        <v>567.04009251412424</v>
      </c>
      <c r="I18" s="20">
        <f t="shared" si="3"/>
        <v>165.63982714972678</v>
      </c>
      <c r="J18" s="20">
        <f t="shared" si="3"/>
        <v>148.17985982680725</v>
      </c>
      <c r="K18" s="20">
        <f t="shared" si="3"/>
        <v>454.47966587500008</v>
      </c>
      <c r="L18" s="20">
        <f t="shared" si="3"/>
        <v>327.55261095346719</v>
      </c>
      <c r="M18" s="20">
        <f t="shared" si="3"/>
        <v>368.85693585250391</v>
      </c>
      <c r="N18" s="20">
        <f t="shared" si="3"/>
        <v>143.91260423499159</v>
      </c>
      <c r="O18" s="5"/>
      <c r="P18" s="5"/>
      <c r="Q18" s="5"/>
    </row>
    <row r="19" spans="1:17" x14ac:dyDescent="0.3"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</row>
    <row r="21" spans="1:17" x14ac:dyDescent="0.3">
      <c r="A21" s="2" t="s">
        <v>28</v>
      </c>
      <c r="O21" s="5"/>
      <c r="P21" s="5"/>
      <c r="Q21" s="5"/>
    </row>
    <row r="27" spans="1:17" x14ac:dyDescent="0.3">
      <c r="C27" s="38"/>
      <c r="O27" s="5"/>
      <c r="P27" s="5"/>
      <c r="Q27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 Progļada</dc:creator>
  <cp:lastModifiedBy>Ingrīda Apsīte</cp:lastModifiedBy>
  <dcterms:created xsi:type="dcterms:W3CDTF">2024-01-31T11:58:20Z</dcterms:created>
  <dcterms:modified xsi:type="dcterms:W3CDTF">2025-02-04T13:07:09Z</dcterms:modified>
</cp:coreProperties>
</file>