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firstSheet="5" activeTab="6"/>
  </bookViews>
  <sheets>
    <sheet name="Pāri_23.novembris" sheetId="17" r:id="rId1"/>
    <sheet name="Pāri 24.augusts" sheetId="12" r:id="rId2"/>
    <sheet name="Pāri_8.jūnijs" sheetId="11" r:id="rId3"/>
    <sheet name="Pāri_1.marts" sheetId="7" r:id="rId4"/>
    <sheet name="Pāri_13.janvāris" sheetId="4" r:id="rId5"/>
    <sheet name="dalībnieki" sheetId="2" r:id="rId6"/>
    <sheet name="kopvērtējums" sheetId="1" r:id="rId7"/>
    <sheet name="9.posms_Fināls" sheetId="18" r:id="rId8"/>
    <sheet name="8.posms_Fināls" sheetId="15" r:id="rId9"/>
    <sheet name="7.posms-fināls" sheetId="14" r:id="rId10"/>
    <sheet name="6.posms_Fināls" sheetId="13" r:id="rId11"/>
    <sheet name="5.posms_Fināls" sheetId="10" r:id="rId12"/>
    <sheet name="4.posms_Fināls" sheetId="9" r:id="rId13"/>
    <sheet name="3.posms_Fināls" sheetId="8" r:id="rId14"/>
    <sheet name="2.posms_Fināls" sheetId="6" r:id="rId15"/>
    <sheet name="1.posms_Fināls" sheetId="3" r:id="rId16"/>
  </sheets>
  <definedNames>
    <definedName name="_xlnm.Print_Area" localSheetId="15">'1.posms_Fināls'!$A$1:$AN$21</definedName>
    <definedName name="_xlnm.Print_Area" localSheetId="14">'2.posms_Fināls'!$A$4:$AN$26</definedName>
    <definedName name="_xlnm.Print_Area" localSheetId="12">'4.posms_Fināls'!$A$1:$AN$35</definedName>
    <definedName name="_xlnm.Print_Area" localSheetId="11">'5.posms_Fināls'!$A$1:$AN$38</definedName>
    <definedName name="_xlnm.Print_Area" localSheetId="7">'9.posms_Fināls'!$A$1:$AN$43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 i="18" l="1"/>
  <c r="AQ1" i="18"/>
  <c r="AU1" i="18" s="1"/>
  <c r="A27" i="18"/>
  <c r="H3" i="18" s="1"/>
  <c r="H22" i="18" s="1"/>
  <c r="A26" i="18"/>
  <c r="BK24" i="18"/>
  <c r="BJ24" i="18"/>
  <c r="BI24" i="18"/>
  <c r="BH24" i="18"/>
  <c r="BG24" i="18"/>
  <c r="BF24" i="18"/>
  <c r="BE24" i="18"/>
  <c r="BD24" i="18"/>
  <c r="BC24" i="18"/>
  <c r="BB24" i="18"/>
  <c r="BL24" i="18" s="1"/>
  <c r="BA24" i="18"/>
  <c r="AY24" i="18"/>
  <c r="AX24" i="18"/>
  <c r="AW24" i="18"/>
  <c r="AV24" i="18"/>
  <c r="AU24" i="18"/>
  <c r="AT24" i="18"/>
  <c r="AS24" i="18"/>
  <c r="AR24" i="18"/>
  <c r="AQ24" i="18"/>
  <c r="AP24" i="18"/>
  <c r="AO24" i="18"/>
  <c r="AM24" i="18"/>
  <c r="M24" i="18"/>
  <c r="I24" i="18" s="1"/>
  <c r="H24" i="18"/>
  <c r="F24" i="18"/>
  <c r="E24" i="18"/>
  <c r="BK23" i="18"/>
  <c r="BJ23" i="18"/>
  <c r="BI23" i="18"/>
  <c r="BH23" i="18"/>
  <c r="BG23" i="18"/>
  <c r="BF23" i="18"/>
  <c r="BE23" i="18"/>
  <c r="BD23" i="18"/>
  <c r="BC23" i="18"/>
  <c r="BB23" i="18"/>
  <c r="BL23" i="18" s="1"/>
  <c r="BA23" i="18"/>
  <c r="AY23" i="18"/>
  <c r="AX23" i="18"/>
  <c r="AW23" i="18"/>
  <c r="AV23" i="18"/>
  <c r="AU23" i="18"/>
  <c r="AT23" i="18"/>
  <c r="AS23" i="18"/>
  <c r="AR23" i="18"/>
  <c r="AQ23" i="18"/>
  <c r="AP23" i="18"/>
  <c r="AO23" i="18"/>
  <c r="M23" i="18" s="1"/>
  <c r="I23" i="18" s="1"/>
  <c r="F23" i="18" s="1"/>
  <c r="E23" i="18" s="1"/>
  <c r="AM23" i="18"/>
  <c r="BK22" i="18"/>
  <c r="BJ22" i="18"/>
  <c r="BI22" i="18"/>
  <c r="BH22" i="18"/>
  <c r="BG22" i="18"/>
  <c r="BF22" i="18"/>
  <c r="BE22" i="18"/>
  <c r="BD22" i="18"/>
  <c r="BC22" i="18"/>
  <c r="BB22" i="18"/>
  <c r="BA22" i="18"/>
  <c r="AY22" i="18"/>
  <c r="AX22" i="18"/>
  <c r="AW22" i="18"/>
  <c r="AV22" i="18"/>
  <c r="AU22" i="18"/>
  <c r="AT22" i="18"/>
  <c r="AS22" i="18"/>
  <c r="AR22" i="18"/>
  <c r="AQ22" i="18"/>
  <c r="AP22" i="18"/>
  <c r="M22" i="18" s="1"/>
  <c r="I22" i="18" s="1"/>
  <c r="F22" i="18" s="1"/>
  <c r="E22" i="18" s="1"/>
  <c r="AO22" i="18"/>
  <c r="AM22" i="18"/>
  <c r="BK21" i="18"/>
  <c r="BJ21" i="18"/>
  <c r="BI21" i="18"/>
  <c r="BH21" i="18"/>
  <c r="BG21" i="18"/>
  <c r="BF21" i="18"/>
  <c r="BE21" i="18"/>
  <c r="BD21" i="18"/>
  <c r="BC21" i="18"/>
  <c r="BB21" i="18"/>
  <c r="BA21" i="18"/>
  <c r="AY21" i="18"/>
  <c r="AX21" i="18"/>
  <c r="AW21" i="18"/>
  <c r="AV21" i="18"/>
  <c r="AU21" i="18"/>
  <c r="AT21" i="18"/>
  <c r="AS21" i="18"/>
  <c r="AR21" i="18"/>
  <c r="AQ21" i="18"/>
  <c r="AP21" i="18"/>
  <c r="AO21" i="18"/>
  <c r="AM21" i="18"/>
  <c r="BK20" i="18"/>
  <c r="BJ20" i="18"/>
  <c r="BI20" i="18"/>
  <c r="BH20" i="18"/>
  <c r="BG20" i="18"/>
  <c r="BF20" i="18"/>
  <c r="BE20" i="18"/>
  <c r="BD20" i="18"/>
  <c r="BC20" i="18"/>
  <c r="BB20" i="18"/>
  <c r="BL20" i="18" s="1"/>
  <c r="BA20" i="18"/>
  <c r="AY20" i="18"/>
  <c r="AX20" i="18"/>
  <c r="AW20" i="18"/>
  <c r="AV20" i="18"/>
  <c r="AU20" i="18"/>
  <c r="AT20" i="18"/>
  <c r="AS20" i="18"/>
  <c r="AR20" i="18"/>
  <c r="AQ20" i="18"/>
  <c r="AP20" i="18"/>
  <c r="AO20" i="18"/>
  <c r="AM20" i="18"/>
  <c r="M20" i="18"/>
  <c r="I20" i="18" s="1"/>
  <c r="F20" i="18" s="1"/>
  <c r="E20" i="18" s="1"/>
  <c r="BK19" i="18"/>
  <c r="BJ19" i="18"/>
  <c r="BI19" i="18"/>
  <c r="BH19" i="18"/>
  <c r="BG19" i="18"/>
  <c r="BF19" i="18"/>
  <c r="BE19" i="18"/>
  <c r="BD19" i="18"/>
  <c r="BC19" i="18"/>
  <c r="BB19" i="18"/>
  <c r="BL19" i="18" s="1"/>
  <c r="BA19" i="18"/>
  <c r="AY19" i="18"/>
  <c r="AX19" i="18"/>
  <c r="AW19" i="18"/>
  <c r="AV19" i="18"/>
  <c r="AU19" i="18"/>
  <c r="AT19" i="18"/>
  <c r="AS19" i="18"/>
  <c r="AR19" i="18"/>
  <c r="AQ19" i="18"/>
  <c r="AP19" i="18"/>
  <c r="AO19" i="18"/>
  <c r="M19" i="18" s="1"/>
  <c r="I19" i="18" s="1"/>
  <c r="F19" i="18" s="1"/>
  <c r="E19" i="18" s="1"/>
  <c r="AM19" i="18"/>
  <c r="BK18" i="18"/>
  <c r="BJ18" i="18"/>
  <c r="BI18" i="18"/>
  <c r="BH18" i="18"/>
  <c r="BG18" i="18"/>
  <c r="BF18" i="18"/>
  <c r="BE18" i="18"/>
  <c r="BD18" i="18"/>
  <c r="BC18" i="18"/>
  <c r="BB18" i="18"/>
  <c r="BA18" i="18"/>
  <c r="AY18" i="18"/>
  <c r="AX18" i="18"/>
  <c r="AW18" i="18"/>
  <c r="AV18" i="18"/>
  <c r="AU18" i="18"/>
  <c r="AT18" i="18"/>
  <c r="AS18" i="18"/>
  <c r="AR18" i="18"/>
  <c r="AQ18" i="18"/>
  <c r="AP18" i="18"/>
  <c r="M18" i="18" s="1"/>
  <c r="I18" i="18" s="1"/>
  <c r="F18" i="18" s="1"/>
  <c r="E18" i="18" s="1"/>
  <c r="AO18" i="18"/>
  <c r="AM18" i="18"/>
  <c r="BK17" i="18"/>
  <c r="BJ17" i="18"/>
  <c r="BI17" i="18"/>
  <c r="BH17" i="18"/>
  <c r="BG17" i="18"/>
  <c r="BF17" i="18"/>
  <c r="BE17" i="18"/>
  <c r="BD17" i="18"/>
  <c r="BC17" i="18"/>
  <c r="BB17" i="18"/>
  <c r="BA17" i="18"/>
  <c r="AY17" i="18"/>
  <c r="AX17" i="18"/>
  <c r="AW17" i="18"/>
  <c r="AV17" i="18"/>
  <c r="AU17" i="18"/>
  <c r="AT17" i="18"/>
  <c r="AS17" i="18"/>
  <c r="AR17" i="18"/>
  <c r="AQ17" i="18"/>
  <c r="AP17" i="18"/>
  <c r="AO17" i="18"/>
  <c r="AM17" i="18"/>
  <c r="BK16" i="18"/>
  <c r="BJ16" i="18"/>
  <c r="BI16" i="18"/>
  <c r="BH16" i="18"/>
  <c r="BG16" i="18"/>
  <c r="BF16" i="18"/>
  <c r="BE16" i="18"/>
  <c r="BD16" i="18"/>
  <c r="BC16" i="18"/>
  <c r="BB16" i="18"/>
  <c r="BL16" i="18" s="1"/>
  <c r="BA16" i="18"/>
  <c r="AY16" i="18"/>
  <c r="AX16" i="18"/>
  <c r="AW16" i="18"/>
  <c r="AV16" i="18"/>
  <c r="AU16" i="18"/>
  <c r="AT16" i="18"/>
  <c r="AS16" i="18"/>
  <c r="AR16" i="18"/>
  <c r="AQ16" i="18"/>
  <c r="AP16" i="18"/>
  <c r="AO16" i="18"/>
  <c r="AM16" i="18"/>
  <c r="M16" i="18"/>
  <c r="I16" i="18" s="1"/>
  <c r="F16" i="18" s="1"/>
  <c r="E16" i="18" s="1"/>
  <c r="BK15" i="18"/>
  <c r="BJ15" i="18"/>
  <c r="BI15" i="18"/>
  <c r="BH15" i="18"/>
  <c r="BG15" i="18"/>
  <c r="BF15" i="18"/>
  <c r="BE15" i="18"/>
  <c r="BD15" i="18"/>
  <c r="BC15" i="18"/>
  <c r="BB15" i="18"/>
  <c r="BL15" i="18" s="1"/>
  <c r="BA15" i="18"/>
  <c r="AY15" i="18"/>
  <c r="AX15" i="18"/>
  <c r="AW15" i="18"/>
  <c r="AV15" i="18"/>
  <c r="AU15" i="18"/>
  <c r="AT15" i="18"/>
  <c r="AS15" i="18"/>
  <c r="AR15" i="18"/>
  <c r="AQ15" i="18"/>
  <c r="AP15" i="18"/>
  <c r="AO15" i="18"/>
  <c r="M15" i="18" s="1"/>
  <c r="I15" i="18" s="1"/>
  <c r="F15" i="18" s="1"/>
  <c r="E15" i="18" s="1"/>
  <c r="AM15" i="18"/>
  <c r="BK14" i="18"/>
  <c r="BJ14" i="18"/>
  <c r="BI14" i="18"/>
  <c r="BH14" i="18"/>
  <c r="BG14" i="18"/>
  <c r="BF14" i="18"/>
  <c r="BE14" i="18"/>
  <c r="BD14" i="18"/>
  <c r="BC14" i="18"/>
  <c r="BB14" i="18"/>
  <c r="BA14" i="18"/>
  <c r="AY14" i="18"/>
  <c r="AX14" i="18"/>
  <c r="AW14" i="18"/>
  <c r="AV14" i="18"/>
  <c r="AU14" i="18"/>
  <c r="AT14" i="18"/>
  <c r="AS14" i="18"/>
  <c r="AR14" i="18"/>
  <c r="AQ14" i="18"/>
  <c r="AP14" i="18"/>
  <c r="M14" i="18" s="1"/>
  <c r="I14" i="18" s="1"/>
  <c r="F14" i="18" s="1"/>
  <c r="E14" i="18" s="1"/>
  <c r="AO14" i="18"/>
  <c r="AM14" i="18"/>
  <c r="BK13" i="18"/>
  <c r="BJ13" i="18"/>
  <c r="BI13" i="18"/>
  <c r="BH13" i="18"/>
  <c r="BG13" i="18"/>
  <c r="BF13" i="18"/>
  <c r="BE13" i="18"/>
  <c r="BD13" i="18"/>
  <c r="BC13" i="18"/>
  <c r="BB13" i="18"/>
  <c r="BA13" i="18"/>
  <c r="AY13" i="18"/>
  <c r="AX13" i="18"/>
  <c r="AW13" i="18"/>
  <c r="AV13" i="18"/>
  <c r="AU13" i="18"/>
  <c r="AT13" i="18"/>
  <c r="AS13" i="18"/>
  <c r="AR13" i="18"/>
  <c r="AQ13" i="18"/>
  <c r="AP13" i="18"/>
  <c r="AO13" i="18"/>
  <c r="AM13" i="18"/>
  <c r="BK12" i="18"/>
  <c r="BJ12" i="18"/>
  <c r="BI12" i="18"/>
  <c r="BH12" i="18"/>
  <c r="BG12" i="18"/>
  <c r="BF12" i="18"/>
  <c r="BE12" i="18"/>
  <c r="BD12" i="18"/>
  <c r="BC12" i="18"/>
  <c r="BB12" i="18"/>
  <c r="BL12" i="18" s="1"/>
  <c r="BA12" i="18"/>
  <c r="AY12" i="18"/>
  <c r="AX12" i="18"/>
  <c r="AW12" i="18"/>
  <c r="AV12" i="18"/>
  <c r="AU12" i="18"/>
  <c r="AT12" i="18"/>
  <c r="AS12" i="18"/>
  <c r="AR12" i="18"/>
  <c r="AQ12" i="18"/>
  <c r="AP12" i="18"/>
  <c r="AO12" i="18"/>
  <c r="AM12" i="18"/>
  <c r="M12" i="18"/>
  <c r="I12" i="18" s="1"/>
  <c r="F12" i="18" s="1"/>
  <c r="E12" i="18" s="1"/>
  <c r="BK11" i="18"/>
  <c r="BJ11" i="18"/>
  <c r="BI11" i="18"/>
  <c r="BH11" i="18"/>
  <c r="BG11" i="18"/>
  <c r="BF11" i="18"/>
  <c r="BE11" i="18"/>
  <c r="BD11" i="18"/>
  <c r="BC11" i="18"/>
  <c r="BB11" i="18"/>
  <c r="BL11" i="18" s="1"/>
  <c r="BA11" i="18"/>
  <c r="AY11" i="18"/>
  <c r="AX11" i="18"/>
  <c r="AW11" i="18"/>
  <c r="AV11" i="18"/>
  <c r="AU11" i="18"/>
  <c r="AT11" i="18"/>
  <c r="AS11" i="18"/>
  <c r="AR11" i="18"/>
  <c r="AQ11" i="18"/>
  <c r="AP11" i="18"/>
  <c r="AO11" i="18"/>
  <c r="M11" i="18" s="1"/>
  <c r="I11" i="18" s="1"/>
  <c r="F11" i="18" s="1"/>
  <c r="E11" i="18" s="1"/>
  <c r="AM11" i="18"/>
  <c r="BK10" i="18"/>
  <c r="BJ10" i="18"/>
  <c r="BI10" i="18"/>
  <c r="BH10" i="18"/>
  <c r="BG10" i="18"/>
  <c r="BF10" i="18"/>
  <c r="BE10" i="18"/>
  <c r="BD10" i="18"/>
  <c r="BC10" i="18"/>
  <c r="BB10" i="18"/>
  <c r="BA10" i="18"/>
  <c r="AY10" i="18"/>
  <c r="AX10" i="18"/>
  <c r="AW10" i="18"/>
  <c r="AV10" i="18"/>
  <c r="AU10" i="18"/>
  <c r="AT10" i="18"/>
  <c r="AS10" i="18"/>
  <c r="AR10" i="18"/>
  <c r="AQ10" i="18"/>
  <c r="AP10" i="18"/>
  <c r="M10" i="18" s="1"/>
  <c r="I10" i="18" s="1"/>
  <c r="F10" i="18" s="1"/>
  <c r="E10" i="18" s="1"/>
  <c r="AO10" i="18"/>
  <c r="AM10" i="18"/>
  <c r="BK9" i="18"/>
  <c r="BJ9" i="18"/>
  <c r="BI9" i="18"/>
  <c r="BH9" i="18"/>
  <c r="BG9" i="18"/>
  <c r="BF9" i="18"/>
  <c r="BE9" i="18"/>
  <c r="BD9" i="18"/>
  <c r="BC9" i="18"/>
  <c r="BB9" i="18"/>
  <c r="BA9" i="18"/>
  <c r="AY9" i="18"/>
  <c r="AX9" i="18"/>
  <c r="AW9" i="18"/>
  <c r="AV9" i="18"/>
  <c r="AU9" i="18"/>
  <c r="AT9" i="18"/>
  <c r="AS9" i="18"/>
  <c r="AR9" i="18"/>
  <c r="AQ9" i="18"/>
  <c r="AP9" i="18"/>
  <c r="AO9" i="18"/>
  <c r="AM9" i="18"/>
  <c r="BK8" i="18"/>
  <c r="BJ8" i="18"/>
  <c r="BI8" i="18"/>
  <c r="BH8" i="18"/>
  <c r="BG8" i="18"/>
  <c r="BF8" i="18"/>
  <c r="BE8" i="18"/>
  <c r="BD8" i="18"/>
  <c r="BC8" i="18"/>
  <c r="BB8" i="18"/>
  <c r="BL8" i="18" s="1"/>
  <c r="BA8" i="18"/>
  <c r="AY8" i="18"/>
  <c r="AX8" i="18"/>
  <c r="AW8" i="18"/>
  <c r="AV8" i="18"/>
  <c r="AU8" i="18"/>
  <c r="AT8" i="18"/>
  <c r="AS8" i="18"/>
  <c r="AR8" i="18"/>
  <c r="AQ8" i="18"/>
  <c r="AP8" i="18"/>
  <c r="AO8" i="18"/>
  <c r="AM8" i="18"/>
  <c r="M8" i="18"/>
  <c r="I8" i="18" s="1"/>
  <c r="F8" i="18" s="1"/>
  <c r="E8" i="18" s="1"/>
  <c r="BK7" i="18"/>
  <c r="BJ7" i="18"/>
  <c r="BI7" i="18"/>
  <c r="BH7" i="18"/>
  <c r="BG7" i="18"/>
  <c r="BF7" i="18"/>
  <c r="BE7" i="18"/>
  <c r="BD7" i="18"/>
  <c r="BC7" i="18"/>
  <c r="BB7" i="18"/>
  <c r="BA7" i="18"/>
  <c r="AY7" i="18"/>
  <c r="AX7" i="18"/>
  <c r="AW7" i="18"/>
  <c r="AV7" i="18"/>
  <c r="AU7" i="18"/>
  <c r="AT7" i="18"/>
  <c r="AS7" i="18"/>
  <c r="AR7" i="18"/>
  <c r="AQ7" i="18"/>
  <c r="AP7" i="18"/>
  <c r="AO7" i="18"/>
  <c r="AM7" i="18"/>
  <c r="BK6" i="18"/>
  <c r="BJ6" i="18"/>
  <c r="BI6" i="18"/>
  <c r="BH6" i="18"/>
  <c r="BG6" i="18"/>
  <c r="BF6" i="18"/>
  <c r="BE6" i="18"/>
  <c r="BD6" i="18"/>
  <c r="BC6" i="18"/>
  <c r="BB6" i="18"/>
  <c r="BA6" i="18"/>
  <c r="BL6" i="18" s="1"/>
  <c r="AY6" i="18"/>
  <c r="AX6" i="18"/>
  <c r="AW6" i="18"/>
  <c r="AV6" i="18"/>
  <c r="AU6" i="18"/>
  <c r="AT6" i="18"/>
  <c r="AS6" i="18"/>
  <c r="AR6" i="18"/>
  <c r="AQ6" i="18"/>
  <c r="AP6" i="18"/>
  <c r="M6" i="18" s="1"/>
  <c r="I6" i="18" s="1"/>
  <c r="F6" i="18" s="1"/>
  <c r="E6" i="18" s="1"/>
  <c r="AO6" i="18"/>
  <c r="AM6" i="18"/>
  <c r="BK5" i="18"/>
  <c r="BJ5" i="18"/>
  <c r="BI5" i="18"/>
  <c r="BH5" i="18"/>
  <c r="BG5" i="18"/>
  <c r="BF5" i="18"/>
  <c r="BE5" i="18"/>
  <c r="BD5" i="18"/>
  <c r="BC5" i="18"/>
  <c r="BB5" i="18"/>
  <c r="BA5" i="18"/>
  <c r="AY5" i="18"/>
  <c r="AX5" i="18"/>
  <c r="AW5" i="18"/>
  <c r="AV5" i="18"/>
  <c r="AU5" i="18"/>
  <c r="AT5" i="18"/>
  <c r="AS5" i="18"/>
  <c r="AR5" i="18"/>
  <c r="AQ5" i="18"/>
  <c r="AP5" i="18"/>
  <c r="AO5" i="18"/>
  <c r="AM5" i="18"/>
  <c r="BN22" i="18"/>
  <c r="M5" i="18" l="1"/>
  <c r="I5" i="18" s="1"/>
  <c r="F5" i="18" s="1"/>
  <c r="E5" i="18" s="1"/>
  <c r="BL5" i="18"/>
  <c r="M7" i="18"/>
  <c r="I7" i="18" s="1"/>
  <c r="F7" i="18" s="1"/>
  <c r="E7" i="18" s="1"/>
  <c r="BL7" i="18"/>
  <c r="M9" i="18"/>
  <c r="I9" i="18" s="1"/>
  <c r="F9" i="18" s="1"/>
  <c r="E9" i="18" s="1"/>
  <c r="BL9" i="18"/>
  <c r="BL10" i="18"/>
  <c r="M13" i="18"/>
  <c r="I13" i="18" s="1"/>
  <c r="F13" i="18" s="1"/>
  <c r="E13" i="18" s="1"/>
  <c r="BL13" i="18"/>
  <c r="BL14" i="18"/>
  <c r="M17" i="18"/>
  <c r="I17" i="18" s="1"/>
  <c r="F17" i="18" s="1"/>
  <c r="E17" i="18" s="1"/>
  <c r="BL17" i="18"/>
  <c r="BL18" i="18"/>
  <c r="N18" i="18" s="1"/>
  <c r="M21" i="18"/>
  <c r="I21" i="18" s="1"/>
  <c r="F21" i="18" s="1"/>
  <c r="E21" i="18" s="1"/>
  <c r="BL21" i="18"/>
  <c r="BL22" i="18"/>
  <c r="N5" i="18"/>
  <c r="N7" i="18"/>
  <c r="N8" i="18"/>
  <c r="N10" i="18"/>
  <c r="N12" i="18"/>
  <c r="N14" i="18"/>
  <c r="N16" i="18"/>
  <c r="N20" i="18"/>
  <c r="N22" i="18"/>
  <c r="N24" i="18"/>
  <c r="N6" i="18"/>
  <c r="N9" i="18"/>
  <c r="N11" i="18"/>
  <c r="N13" i="18"/>
  <c r="N15" i="18"/>
  <c r="N17" i="18"/>
  <c r="N19" i="18"/>
  <c r="N21" i="18"/>
  <c r="N23" i="18"/>
  <c r="BM6" i="18"/>
  <c r="BO6" i="18" s="1"/>
  <c r="O6" i="18" s="1"/>
  <c r="BM7" i="18"/>
  <c r="BO7" i="18" s="1"/>
  <c r="O7" i="18" s="1"/>
  <c r="BN8" i="18"/>
  <c r="H9" i="18"/>
  <c r="BN10" i="18"/>
  <c r="H11" i="18"/>
  <c r="BN12" i="18"/>
  <c r="H13" i="18"/>
  <c r="BN14" i="18"/>
  <c r="H15" i="18"/>
  <c r="BN16" i="18"/>
  <c r="H17" i="18"/>
  <c r="BN18" i="18"/>
  <c r="H19" i="18"/>
  <c r="BN20" i="18"/>
  <c r="H21" i="18"/>
  <c r="H23" i="18"/>
  <c r="BM5" i="18"/>
  <c r="BO5" i="18" s="1"/>
  <c r="O5" i="18" s="1"/>
  <c r="BM24" i="18"/>
  <c r="BO24" i="18" s="1"/>
  <c r="O24" i="18" s="1"/>
  <c r="BM23" i="18"/>
  <c r="BO23" i="18" s="1"/>
  <c r="O23" i="18" s="1"/>
  <c r="BM22" i="18"/>
  <c r="BO22" i="18" s="1"/>
  <c r="O22" i="18" s="1"/>
  <c r="BM21" i="18"/>
  <c r="BO21" i="18" s="1"/>
  <c r="O21" i="18" s="1"/>
  <c r="BM20" i="18"/>
  <c r="BO20" i="18" s="1"/>
  <c r="O20" i="18" s="1"/>
  <c r="BM19" i="18"/>
  <c r="BO19" i="18" s="1"/>
  <c r="O19" i="18" s="1"/>
  <c r="BM18" i="18"/>
  <c r="BO18" i="18" s="1"/>
  <c r="O18" i="18" s="1"/>
  <c r="BM17" i="18"/>
  <c r="BO17" i="18" s="1"/>
  <c r="O17" i="18" s="1"/>
  <c r="BM16" i="18"/>
  <c r="BO16" i="18" s="1"/>
  <c r="O16" i="18" s="1"/>
  <c r="BM15" i="18"/>
  <c r="BO15" i="18" s="1"/>
  <c r="O15" i="18" s="1"/>
  <c r="BM14" i="18"/>
  <c r="BO14" i="18" s="1"/>
  <c r="O14" i="18" s="1"/>
  <c r="BM13" i="18"/>
  <c r="BO13" i="18" s="1"/>
  <c r="O13" i="18" s="1"/>
  <c r="BM12" i="18"/>
  <c r="BO12" i="18" s="1"/>
  <c r="O12" i="18" s="1"/>
  <c r="BM11" i="18"/>
  <c r="BO11" i="18" s="1"/>
  <c r="O11" i="18" s="1"/>
  <c r="BM10" i="18"/>
  <c r="BO10" i="18" s="1"/>
  <c r="O10" i="18" s="1"/>
  <c r="BM9" i="18"/>
  <c r="BO9" i="18" s="1"/>
  <c r="O9" i="18" s="1"/>
  <c r="BM8" i="18"/>
  <c r="BO8" i="18" s="1"/>
  <c r="O8" i="18" s="1"/>
  <c r="H5" i="18"/>
  <c r="BN5" i="18"/>
  <c r="H6" i="18"/>
  <c r="BN6" i="18"/>
  <c r="H7" i="18"/>
  <c r="BN7" i="18"/>
  <c r="H8" i="18"/>
  <c r="BN9" i="18"/>
  <c r="H10" i="18"/>
  <c r="BN11" i="18"/>
  <c r="H12" i="18"/>
  <c r="BN13" i="18"/>
  <c r="H14" i="18"/>
  <c r="BN15" i="18"/>
  <c r="H16" i="18"/>
  <c r="BN17" i="18"/>
  <c r="H18" i="18"/>
  <c r="BN19" i="18"/>
  <c r="H20" i="18"/>
  <c r="BN21" i="18"/>
  <c r="BN23" i="18"/>
  <c r="BN24" i="18"/>
  <c r="U33" i="1"/>
  <c r="U34" i="1"/>
  <c r="U35" i="1"/>
  <c r="U36" i="1"/>
  <c r="U37" i="1"/>
  <c r="U32" i="1"/>
  <c r="U38" i="1"/>
  <c r="AB16" i="17" l="1"/>
  <c r="Z16" i="17"/>
  <c r="Y16" i="17"/>
  <c r="AB14" i="17"/>
  <c r="Z14" i="17"/>
  <c r="Y14" i="17"/>
  <c r="AB12" i="17"/>
  <c r="Z12" i="17"/>
  <c r="Y12" i="17"/>
  <c r="AB10" i="17"/>
  <c r="Z10" i="17"/>
  <c r="Y10" i="17"/>
  <c r="AB8" i="17"/>
  <c r="Z8" i="17"/>
  <c r="Y8" i="17"/>
  <c r="AB6" i="17"/>
  <c r="Z6" i="17"/>
  <c r="Y6" i="17"/>
  <c r="AB4" i="17"/>
  <c r="Z4" i="17"/>
  <c r="Y4" i="17"/>
  <c r="AQ29" i="15" l="1"/>
  <c r="AO29" i="15"/>
  <c r="AN29" i="15"/>
  <c r="AQ27" i="15"/>
  <c r="AO27" i="15"/>
  <c r="AN27" i="15"/>
  <c r="AQ25" i="15"/>
  <c r="AO25" i="15"/>
  <c r="AN25" i="15"/>
  <c r="AQ23" i="15"/>
  <c r="AO23" i="15"/>
  <c r="AN23" i="15"/>
  <c r="AQ21" i="15"/>
  <c r="AO21" i="15"/>
  <c r="AN21" i="15"/>
  <c r="AQ19" i="15"/>
  <c r="AO19" i="15"/>
  <c r="AN19" i="15"/>
  <c r="AQ17" i="15"/>
  <c r="AO17" i="15"/>
  <c r="AN17" i="15"/>
  <c r="AQ15" i="15"/>
  <c r="AO15" i="15"/>
  <c r="AN15" i="15"/>
  <c r="AQ13" i="15"/>
  <c r="AO13" i="15"/>
  <c r="AN13" i="15"/>
  <c r="AQ11" i="15"/>
  <c r="AO11" i="15"/>
  <c r="AN11" i="15"/>
  <c r="AQ9" i="15"/>
  <c r="AO9" i="15"/>
  <c r="AN9" i="15"/>
  <c r="AQ7" i="15"/>
  <c r="AO7" i="15"/>
  <c r="AN7" i="15"/>
  <c r="AN21" i="14" l="1"/>
  <c r="AL21" i="14"/>
  <c r="AK21" i="14"/>
  <c r="AL19" i="14"/>
  <c r="AK19" i="14"/>
  <c r="AN27" i="14" l="1"/>
  <c r="AL27" i="14"/>
  <c r="AK27" i="14"/>
  <c r="AN25" i="14"/>
  <c r="AL25" i="14"/>
  <c r="AK25" i="14"/>
  <c r="AN23" i="14"/>
  <c r="AL23" i="14"/>
  <c r="AK23" i="14"/>
  <c r="AN19" i="14"/>
  <c r="AN17" i="14"/>
  <c r="AL17" i="14"/>
  <c r="AK17" i="14"/>
  <c r="AN15" i="14"/>
  <c r="AL15" i="14"/>
  <c r="AK15" i="14"/>
  <c r="AN13" i="14"/>
  <c r="AL13" i="14"/>
  <c r="AK13" i="14"/>
  <c r="AN11" i="14"/>
  <c r="AL11" i="14"/>
  <c r="AK11" i="14"/>
  <c r="AN9" i="14"/>
  <c r="AL9" i="14"/>
  <c r="AK9" i="14"/>
  <c r="AN7" i="14"/>
  <c r="AL7" i="14"/>
  <c r="AK7" i="14"/>
  <c r="U24" i="1" l="1"/>
  <c r="U29" i="1"/>
  <c r="U10" i="1"/>
  <c r="AN27" i="13"/>
  <c r="AL27" i="13"/>
  <c r="AK27" i="13"/>
  <c r="AN25" i="13"/>
  <c r="AL25" i="13"/>
  <c r="AK25" i="13"/>
  <c r="AN23" i="13"/>
  <c r="AL23" i="13"/>
  <c r="AK23" i="13"/>
  <c r="AN21" i="13"/>
  <c r="AL21" i="13"/>
  <c r="AK21" i="13"/>
  <c r="AN19" i="13"/>
  <c r="AL19" i="13"/>
  <c r="AK19" i="13"/>
  <c r="AN17" i="13"/>
  <c r="AL17" i="13"/>
  <c r="AK17" i="13"/>
  <c r="AN15" i="13"/>
  <c r="AL15" i="13"/>
  <c r="AK15" i="13"/>
  <c r="AN13" i="13"/>
  <c r="AL13" i="13"/>
  <c r="AK13" i="13"/>
  <c r="AN11" i="13"/>
  <c r="AL11" i="13"/>
  <c r="AK11" i="13"/>
  <c r="AN9" i="13"/>
  <c r="AL9" i="13"/>
  <c r="AK9" i="13"/>
  <c r="AN7" i="13"/>
  <c r="AL7" i="13"/>
  <c r="AK7" i="13"/>
  <c r="AE6" i="12" l="1"/>
  <c r="AE8" i="12"/>
  <c r="AE10" i="12"/>
  <c r="AE12" i="12"/>
  <c r="AE14" i="12"/>
  <c r="AE16" i="12"/>
  <c r="AE18" i="12"/>
  <c r="AC6" i="12"/>
  <c r="AC8" i="12"/>
  <c r="AC10" i="12"/>
  <c r="AC12" i="12"/>
  <c r="AC14" i="12"/>
  <c r="AC16" i="12"/>
  <c r="AC18" i="12"/>
  <c r="AE4" i="12"/>
  <c r="AC4" i="12"/>
  <c r="AB6" i="12"/>
  <c r="AB8" i="12"/>
  <c r="AB10" i="12"/>
  <c r="AB12" i="12"/>
  <c r="AB14" i="12"/>
  <c r="AB16" i="12"/>
  <c r="AB18" i="12"/>
  <c r="AB4" i="12"/>
  <c r="AI6" i="11" l="1"/>
  <c r="AI8" i="11"/>
  <c r="AI10" i="11"/>
  <c r="AI12" i="11"/>
  <c r="AI14" i="11"/>
  <c r="AI16" i="11"/>
  <c r="AI18" i="11"/>
  <c r="AI20" i="11"/>
  <c r="AI22" i="11"/>
  <c r="AI4" i="11"/>
  <c r="AK4" i="11"/>
  <c r="AK6" i="11"/>
  <c r="AK8" i="11"/>
  <c r="AK10" i="11"/>
  <c r="AK12" i="11"/>
  <c r="AK14" i="11"/>
  <c r="AK16" i="11"/>
  <c r="AK18" i="11"/>
  <c r="AK20" i="11"/>
  <c r="AK22" i="11"/>
  <c r="AH6" i="11"/>
  <c r="AH8" i="11"/>
  <c r="AH10" i="11"/>
  <c r="AH12" i="11"/>
  <c r="AH14" i="11"/>
  <c r="AH16" i="11"/>
  <c r="AH18" i="11"/>
  <c r="AH20" i="11"/>
  <c r="AH22" i="11"/>
  <c r="AH4" i="11"/>
  <c r="A23" i="10" l="1"/>
  <c r="A22" i="10"/>
  <c r="BK20" i="10"/>
  <c r="BJ20" i="10"/>
  <c r="BI20" i="10"/>
  <c r="BH20" i="10"/>
  <c r="BG20" i="10"/>
  <c r="BF20" i="10"/>
  <c r="BE20" i="10"/>
  <c r="BD20" i="10"/>
  <c r="BC20" i="10"/>
  <c r="BB20" i="10"/>
  <c r="BA20" i="10"/>
  <c r="AY20" i="10"/>
  <c r="AX20" i="10"/>
  <c r="AW20" i="10"/>
  <c r="AV20" i="10"/>
  <c r="AU20" i="10"/>
  <c r="AT20" i="10"/>
  <c r="AS20" i="10"/>
  <c r="AR20" i="10"/>
  <c r="AQ20" i="10"/>
  <c r="AP20" i="10"/>
  <c r="AO20" i="10"/>
  <c r="AM20" i="10"/>
  <c r="M20" i="10"/>
  <c r="I20" i="10" s="1"/>
  <c r="H20" i="10"/>
  <c r="F20" i="10"/>
  <c r="E20" i="10"/>
  <c r="BK19" i="10"/>
  <c r="BJ19" i="10"/>
  <c r="BI19" i="10"/>
  <c r="BH19" i="10"/>
  <c r="BG19" i="10"/>
  <c r="BF19" i="10"/>
  <c r="BE19" i="10"/>
  <c r="BD19" i="10"/>
  <c r="BC19" i="10"/>
  <c r="BB19" i="10"/>
  <c r="BA19" i="10"/>
  <c r="AY19" i="10"/>
  <c r="AX19" i="10"/>
  <c r="AW19" i="10"/>
  <c r="AV19" i="10"/>
  <c r="AU19" i="10"/>
  <c r="AT19" i="10"/>
  <c r="AS19" i="10"/>
  <c r="AR19" i="10"/>
  <c r="AQ19" i="10"/>
  <c r="AP19" i="10"/>
  <c r="AO19" i="10"/>
  <c r="AM19" i="10"/>
  <c r="BK18" i="10"/>
  <c r="BJ18" i="10"/>
  <c r="BI18" i="10"/>
  <c r="BH18" i="10"/>
  <c r="BG18" i="10"/>
  <c r="BF18" i="10"/>
  <c r="BE18" i="10"/>
  <c r="BD18" i="10"/>
  <c r="BC18" i="10"/>
  <c r="BB18" i="10"/>
  <c r="BA18" i="10"/>
  <c r="AY18" i="10"/>
  <c r="AX18" i="10"/>
  <c r="AW18" i="10"/>
  <c r="AV18" i="10"/>
  <c r="AU18" i="10"/>
  <c r="AT18" i="10"/>
  <c r="AS18" i="10"/>
  <c r="AR18" i="10"/>
  <c r="AQ18" i="10"/>
  <c r="AP18" i="10"/>
  <c r="AO18" i="10"/>
  <c r="AM18" i="10"/>
  <c r="BK17" i="10"/>
  <c r="BJ17" i="10"/>
  <c r="BI17" i="10"/>
  <c r="BH17" i="10"/>
  <c r="BG17" i="10"/>
  <c r="BF17" i="10"/>
  <c r="BE17" i="10"/>
  <c r="BD17" i="10"/>
  <c r="BC17" i="10"/>
  <c r="BB17" i="10"/>
  <c r="BA17" i="10"/>
  <c r="AY17" i="10"/>
  <c r="AX17" i="10"/>
  <c r="AW17" i="10"/>
  <c r="AV17" i="10"/>
  <c r="AU17" i="10"/>
  <c r="AT17" i="10"/>
  <c r="AS17" i="10"/>
  <c r="AR17" i="10"/>
  <c r="AQ17" i="10"/>
  <c r="AP17" i="10"/>
  <c r="AO17" i="10"/>
  <c r="AM17" i="10"/>
  <c r="BK16" i="10"/>
  <c r="BJ16" i="10"/>
  <c r="BI16" i="10"/>
  <c r="BH16" i="10"/>
  <c r="BG16" i="10"/>
  <c r="BF16" i="10"/>
  <c r="BE16" i="10"/>
  <c r="BD16" i="10"/>
  <c r="BC16" i="10"/>
  <c r="BB16" i="10"/>
  <c r="BA16" i="10"/>
  <c r="AY16" i="10"/>
  <c r="AX16" i="10"/>
  <c r="AW16" i="10"/>
  <c r="AV16" i="10"/>
  <c r="AU16" i="10"/>
  <c r="AT16" i="10"/>
  <c r="AS16" i="10"/>
  <c r="AR16" i="10"/>
  <c r="AQ16" i="10"/>
  <c r="AP16" i="10"/>
  <c r="AO16" i="10"/>
  <c r="AM16" i="10"/>
  <c r="BK15" i="10"/>
  <c r="BJ15" i="10"/>
  <c r="BI15" i="10"/>
  <c r="BH15" i="10"/>
  <c r="BG15" i="10"/>
  <c r="BF15" i="10"/>
  <c r="BE15" i="10"/>
  <c r="BD15" i="10"/>
  <c r="BC15" i="10"/>
  <c r="BB15" i="10"/>
  <c r="BA15" i="10"/>
  <c r="AY15" i="10"/>
  <c r="AX15" i="10"/>
  <c r="AW15" i="10"/>
  <c r="AV15" i="10"/>
  <c r="AU15" i="10"/>
  <c r="AT15" i="10"/>
  <c r="AS15" i="10"/>
  <c r="AR15" i="10"/>
  <c r="AQ15" i="10"/>
  <c r="AP15" i="10"/>
  <c r="AO15" i="10"/>
  <c r="AM15" i="10"/>
  <c r="BK14" i="10"/>
  <c r="BJ14" i="10"/>
  <c r="BI14" i="10"/>
  <c r="BH14" i="10"/>
  <c r="BG14" i="10"/>
  <c r="BF14" i="10"/>
  <c r="BE14" i="10"/>
  <c r="BD14" i="10"/>
  <c r="BC14" i="10"/>
  <c r="BB14" i="10"/>
  <c r="BA14" i="10"/>
  <c r="AY14" i="10"/>
  <c r="AX14" i="10"/>
  <c r="AW14" i="10"/>
  <c r="AV14" i="10"/>
  <c r="AU14" i="10"/>
  <c r="AT14" i="10"/>
  <c r="AS14" i="10"/>
  <c r="AR14" i="10"/>
  <c r="AQ14" i="10"/>
  <c r="AP14" i="10"/>
  <c r="AO14" i="10"/>
  <c r="AM14" i="10"/>
  <c r="BK13" i="10"/>
  <c r="BJ13" i="10"/>
  <c r="BI13" i="10"/>
  <c r="BH13" i="10"/>
  <c r="BG13" i="10"/>
  <c r="BF13" i="10"/>
  <c r="BE13" i="10"/>
  <c r="BD13" i="10"/>
  <c r="BC13" i="10"/>
  <c r="BB13" i="10"/>
  <c r="BA13" i="10"/>
  <c r="AY13" i="10"/>
  <c r="AX13" i="10"/>
  <c r="AW13" i="10"/>
  <c r="AV13" i="10"/>
  <c r="AU13" i="10"/>
  <c r="AT13" i="10"/>
  <c r="AS13" i="10"/>
  <c r="AR13" i="10"/>
  <c r="AQ13" i="10"/>
  <c r="AP13" i="10"/>
  <c r="AO13" i="10"/>
  <c r="AM13" i="10"/>
  <c r="BK12" i="10"/>
  <c r="BJ12" i="10"/>
  <c r="BI12" i="10"/>
  <c r="BH12" i="10"/>
  <c r="BG12" i="10"/>
  <c r="BF12" i="10"/>
  <c r="BE12" i="10"/>
  <c r="BD12" i="10"/>
  <c r="BC12" i="10"/>
  <c r="BB12" i="10"/>
  <c r="BA12" i="10"/>
  <c r="AY12" i="10"/>
  <c r="AX12" i="10"/>
  <c r="AW12" i="10"/>
  <c r="AV12" i="10"/>
  <c r="AU12" i="10"/>
  <c r="AT12" i="10"/>
  <c r="AS12" i="10"/>
  <c r="AR12" i="10"/>
  <c r="AQ12" i="10"/>
  <c r="AP12" i="10"/>
  <c r="AO12" i="10"/>
  <c r="AM12" i="10"/>
  <c r="BK11" i="10"/>
  <c r="BJ11" i="10"/>
  <c r="BI11" i="10"/>
  <c r="BH11" i="10"/>
  <c r="BG11" i="10"/>
  <c r="BF11" i="10"/>
  <c r="BE11" i="10"/>
  <c r="BD11" i="10"/>
  <c r="BC11" i="10"/>
  <c r="BB11" i="10"/>
  <c r="BA11" i="10"/>
  <c r="AY11" i="10"/>
  <c r="AX11" i="10"/>
  <c r="AW11" i="10"/>
  <c r="AV11" i="10"/>
  <c r="AU11" i="10"/>
  <c r="AT11" i="10"/>
  <c r="AS11" i="10"/>
  <c r="AR11" i="10"/>
  <c r="AQ11" i="10"/>
  <c r="AP11" i="10"/>
  <c r="AO11" i="10"/>
  <c r="AM11" i="10"/>
  <c r="BK10" i="10"/>
  <c r="BJ10" i="10"/>
  <c r="BI10" i="10"/>
  <c r="BH10" i="10"/>
  <c r="BG10" i="10"/>
  <c r="BF10" i="10"/>
  <c r="BE10" i="10"/>
  <c r="BD10" i="10"/>
  <c r="BC10" i="10"/>
  <c r="BB10" i="10"/>
  <c r="BA10" i="10"/>
  <c r="AY10" i="10"/>
  <c r="AX10" i="10"/>
  <c r="AW10" i="10"/>
  <c r="AV10" i="10"/>
  <c r="AU10" i="10"/>
  <c r="AT10" i="10"/>
  <c r="AS10" i="10"/>
  <c r="AR10" i="10"/>
  <c r="AQ10" i="10"/>
  <c r="AP10" i="10"/>
  <c r="AO10" i="10"/>
  <c r="AM10" i="10"/>
  <c r="BK9" i="10"/>
  <c r="BJ9" i="10"/>
  <c r="BI9" i="10"/>
  <c r="BH9" i="10"/>
  <c r="BG9" i="10"/>
  <c r="BF9" i="10"/>
  <c r="BE9" i="10"/>
  <c r="BD9" i="10"/>
  <c r="BC9" i="10"/>
  <c r="BB9" i="10"/>
  <c r="BA9" i="10"/>
  <c r="AY9" i="10"/>
  <c r="AX9" i="10"/>
  <c r="AW9" i="10"/>
  <c r="AV9" i="10"/>
  <c r="AU9" i="10"/>
  <c r="AT9" i="10"/>
  <c r="AS9" i="10"/>
  <c r="AR9" i="10"/>
  <c r="AQ9" i="10"/>
  <c r="AP9" i="10"/>
  <c r="AO9" i="10"/>
  <c r="AM9" i="10"/>
  <c r="BK8" i="10"/>
  <c r="BJ8" i="10"/>
  <c r="BI8" i="10"/>
  <c r="BH8" i="10"/>
  <c r="BG8" i="10"/>
  <c r="BF8" i="10"/>
  <c r="BE8" i="10"/>
  <c r="BD8" i="10"/>
  <c r="BC8" i="10"/>
  <c r="BB8" i="10"/>
  <c r="BA8" i="10"/>
  <c r="AY8" i="10"/>
  <c r="AX8" i="10"/>
  <c r="AW8" i="10"/>
  <c r="AV8" i="10"/>
  <c r="AU8" i="10"/>
  <c r="AT8" i="10"/>
  <c r="AS8" i="10"/>
  <c r="AR8" i="10"/>
  <c r="AQ8" i="10"/>
  <c r="AP8" i="10"/>
  <c r="AO8" i="10"/>
  <c r="AM8" i="10"/>
  <c r="BK7" i="10"/>
  <c r="BJ7" i="10"/>
  <c r="BI7" i="10"/>
  <c r="BH7" i="10"/>
  <c r="BG7" i="10"/>
  <c r="BF7" i="10"/>
  <c r="BE7" i="10"/>
  <c r="BD7" i="10"/>
  <c r="BC7" i="10"/>
  <c r="BB7" i="10"/>
  <c r="BA7" i="10"/>
  <c r="BL7" i="10" s="1"/>
  <c r="AY7" i="10"/>
  <c r="AX7" i="10"/>
  <c r="AW7" i="10"/>
  <c r="AV7" i="10"/>
  <c r="AU7" i="10"/>
  <c r="AT7" i="10"/>
  <c r="AS7" i="10"/>
  <c r="AR7" i="10"/>
  <c r="AQ7" i="10"/>
  <c r="AP7" i="10"/>
  <c r="M7" i="10" s="1"/>
  <c r="I7" i="10" s="1"/>
  <c r="F7" i="10" s="1"/>
  <c r="E7" i="10" s="1"/>
  <c r="AO7" i="10"/>
  <c r="AM7" i="10"/>
  <c r="BK6" i="10"/>
  <c r="BJ6" i="10"/>
  <c r="BI6" i="10"/>
  <c r="BH6" i="10"/>
  <c r="BG6" i="10"/>
  <c r="BF6" i="10"/>
  <c r="BE6" i="10"/>
  <c r="BD6" i="10"/>
  <c r="BC6" i="10"/>
  <c r="BB6" i="10"/>
  <c r="BA6" i="10"/>
  <c r="AY6" i="10"/>
  <c r="AX6" i="10"/>
  <c r="AW6" i="10"/>
  <c r="AV6" i="10"/>
  <c r="AU6" i="10"/>
  <c r="AT6" i="10"/>
  <c r="AS6" i="10"/>
  <c r="AR6" i="10"/>
  <c r="AQ6" i="10"/>
  <c r="AP6" i="10"/>
  <c r="AO6" i="10"/>
  <c r="AM6" i="10"/>
  <c r="BK5" i="10"/>
  <c r="BJ5" i="10"/>
  <c r="BI5" i="10"/>
  <c r="BH5" i="10"/>
  <c r="BG5" i="10"/>
  <c r="BF5" i="10"/>
  <c r="BE5" i="10"/>
  <c r="BD5" i="10"/>
  <c r="BC5" i="10"/>
  <c r="BB5" i="10"/>
  <c r="BA5" i="10"/>
  <c r="AY5" i="10"/>
  <c r="AX5" i="10"/>
  <c r="AW5" i="10"/>
  <c r="AV5" i="10"/>
  <c r="AU5" i="10"/>
  <c r="AT5" i="10"/>
  <c r="AS5" i="10"/>
  <c r="AR5" i="10"/>
  <c r="AQ5" i="10"/>
  <c r="AP5" i="10"/>
  <c r="AO5" i="10"/>
  <c r="AM5" i="10"/>
  <c r="H3" i="10"/>
  <c r="AX1" i="10"/>
  <c r="AQ1" i="10"/>
  <c r="AU1" i="10" s="1"/>
  <c r="BL20" i="10" l="1"/>
  <c r="M5" i="10"/>
  <c r="I5" i="10" s="1"/>
  <c r="F5" i="10" s="1"/>
  <c r="E5" i="10" s="1"/>
  <c r="BL5" i="10"/>
  <c r="N5" i="10" s="1"/>
  <c r="M6" i="10"/>
  <c r="I6" i="10" s="1"/>
  <c r="F6" i="10" s="1"/>
  <c r="E6" i="10" s="1"/>
  <c r="BL6" i="10"/>
  <c r="M8" i="10"/>
  <c r="I8" i="10" s="1"/>
  <c r="F8" i="10" s="1"/>
  <c r="E8" i="10" s="1"/>
  <c r="BL8" i="10"/>
  <c r="N8" i="10" s="1"/>
  <c r="M9" i="10"/>
  <c r="I9" i="10" s="1"/>
  <c r="F9" i="10" s="1"/>
  <c r="E9" i="10" s="1"/>
  <c r="BL9" i="10"/>
  <c r="N9" i="10" s="1"/>
  <c r="M10" i="10"/>
  <c r="I10" i="10" s="1"/>
  <c r="F10" i="10" s="1"/>
  <c r="E10" i="10" s="1"/>
  <c r="BL10" i="10"/>
  <c r="N10" i="10" s="1"/>
  <c r="M11" i="10"/>
  <c r="I11" i="10" s="1"/>
  <c r="F11" i="10" s="1"/>
  <c r="E11" i="10" s="1"/>
  <c r="BL11" i="10"/>
  <c r="N11" i="10" s="1"/>
  <c r="M12" i="10"/>
  <c r="I12" i="10" s="1"/>
  <c r="F12" i="10" s="1"/>
  <c r="E12" i="10" s="1"/>
  <c r="BL12" i="10"/>
  <c r="N12" i="10" s="1"/>
  <c r="M13" i="10"/>
  <c r="I13" i="10" s="1"/>
  <c r="F13" i="10" s="1"/>
  <c r="E13" i="10" s="1"/>
  <c r="BL13" i="10"/>
  <c r="N13" i="10" s="1"/>
  <c r="M14" i="10"/>
  <c r="I14" i="10" s="1"/>
  <c r="F14" i="10" s="1"/>
  <c r="E14" i="10" s="1"/>
  <c r="BL14" i="10"/>
  <c r="N14" i="10" s="1"/>
  <c r="M15" i="10"/>
  <c r="I15" i="10" s="1"/>
  <c r="F15" i="10" s="1"/>
  <c r="E15" i="10" s="1"/>
  <c r="BL15" i="10"/>
  <c r="N15" i="10" s="1"/>
  <c r="M16" i="10"/>
  <c r="I16" i="10" s="1"/>
  <c r="F16" i="10" s="1"/>
  <c r="E16" i="10" s="1"/>
  <c r="BL16" i="10"/>
  <c r="N16" i="10" s="1"/>
  <c r="M17" i="10"/>
  <c r="I17" i="10" s="1"/>
  <c r="F17" i="10" s="1"/>
  <c r="E17" i="10" s="1"/>
  <c r="BL17" i="10"/>
  <c r="N17" i="10" s="1"/>
  <c r="M18" i="10"/>
  <c r="I18" i="10" s="1"/>
  <c r="F18" i="10" s="1"/>
  <c r="E18" i="10" s="1"/>
  <c r="BL18" i="10"/>
  <c r="N18" i="10" s="1"/>
  <c r="M19" i="10"/>
  <c r="I19" i="10" s="1"/>
  <c r="F19" i="10" s="1"/>
  <c r="E19" i="10" s="1"/>
  <c r="BL19" i="10"/>
  <c r="N19" i="10" s="1"/>
  <c r="N20" i="10"/>
  <c r="BM20" i="10"/>
  <c r="BO20" i="10" s="1"/>
  <c r="O20" i="10" s="1"/>
  <c r="H8" i="10"/>
  <c r="H7" i="10"/>
  <c r="H6" i="10"/>
  <c r="H5" i="10"/>
  <c r="N7" i="10"/>
  <c r="BM5" i="10"/>
  <c r="BO5" i="10" s="1"/>
  <c r="O5" i="10" s="1"/>
  <c r="N6" i="10"/>
  <c r="BM6" i="10"/>
  <c r="BO6" i="10" s="1"/>
  <c r="O6" i="10" s="1"/>
  <c r="BM7" i="10"/>
  <c r="BO7" i="10" s="1"/>
  <c r="O7" i="10" s="1"/>
  <c r="BN20" i="10"/>
  <c r="BN19" i="10"/>
  <c r="BN18" i="10"/>
  <c r="BN17" i="10"/>
  <c r="BN16" i="10"/>
  <c r="BN15" i="10"/>
  <c r="BN14" i="10"/>
  <c r="BN13" i="10"/>
  <c r="BN12" i="10"/>
  <c r="BN11" i="10"/>
  <c r="BN10" i="10"/>
  <c r="BN9" i="10"/>
  <c r="BN8" i="10"/>
  <c r="BN5" i="10"/>
  <c r="BN6" i="10"/>
  <c r="BN7" i="10"/>
  <c r="BM8" i="10"/>
  <c r="BO8" i="10" s="1"/>
  <c r="O8" i="10" s="1"/>
  <c r="BM9" i="10"/>
  <c r="BO9" i="10" s="1"/>
  <c r="O9" i="10" s="1"/>
  <c r="BM10" i="10"/>
  <c r="BO10" i="10" s="1"/>
  <c r="O10" i="10" s="1"/>
  <c r="BM11" i="10"/>
  <c r="BO11" i="10" s="1"/>
  <c r="O11" i="10" s="1"/>
  <c r="BM12" i="10"/>
  <c r="BO12" i="10" s="1"/>
  <c r="O12" i="10" s="1"/>
  <c r="BM13" i="10"/>
  <c r="BO13" i="10" s="1"/>
  <c r="O13" i="10" s="1"/>
  <c r="BM14" i="10"/>
  <c r="BO14" i="10" s="1"/>
  <c r="O14" i="10" s="1"/>
  <c r="BM15" i="10"/>
  <c r="BO15" i="10" s="1"/>
  <c r="O15" i="10" s="1"/>
  <c r="BM16" i="10"/>
  <c r="BO16" i="10" s="1"/>
  <c r="O16" i="10" s="1"/>
  <c r="BM17" i="10"/>
  <c r="BO17" i="10" s="1"/>
  <c r="O17" i="10" s="1"/>
  <c r="BM18" i="10"/>
  <c r="BO18" i="10" s="1"/>
  <c r="O18" i="10" s="1"/>
  <c r="BM19" i="10"/>
  <c r="BO19" i="10" s="1"/>
  <c r="O19" i="10" s="1"/>
  <c r="H19" i="10"/>
  <c r="H18" i="10"/>
  <c r="H17" i="10"/>
  <c r="H16" i="10"/>
  <c r="H15" i="10"/>
  <c r="H14" i="10"/>
  <c r="H13" i="10"/>
  <c r="H12" i="10"/>
  <c r="H11" i="10"/>
  <c r="H10" i="10"/>
  <c r="H9" i="10"/>
  <c r="H3" i="9"/>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7" i="1" l="1"/>
  <c r="U14"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31" i="1"/>
  <c r="U20" i="1"/>
  <c r="U12" i="1"/>
  <c r="U13" i="1"/>
  <c r="U18" i="1"/>
  <c r="U8" i="1"/>
  <c r="U26" i="1"/>
  <c r="U11" i="1"/>
  <c r="U15" i="1"/>
  <c r="U16" i="1"/>
  <c r="U4" i="1"/>
  <c r="U21" i="1"/>
  <c r="U5" i="1"/>
  <c r="U25" i="1"/>
  <c r="U28" i="1"/>
  <c r="U9" i="1"/>
  <c r="U23" i="1"/>
  <c r="U19" i="1"/>
  <c r="U17" i="1"/>
  <c r="U7" i="1"/>
  <c r="U6" i="1"/>
  <c r="U22" i="1"/>
</calcChain>
</file>

<file path=xl/comments1.xml><?xml version="1.0" encoding="utf-8"?>
<comments xmlns="http://schemas.openxmlformats.org/spreadsheetml/2006/main">
  <authors>
    <author>Andrejs Ploriņš</author>
  </authors>
  <commentList>
    <comment ref="B4" authorId="0" shapeId="0">
      <text>
        <r>
          <rPr>
            <b/>
            <sz val="9"/>
            <color indexed="81"/>
            <rFont val="Tahoma"/>
            <charset val="1"/>
          </rPr>
          <t>Andrejs Ploriņš:</t>
        </r>
        <r>
          <rPr>
            <sz val="9"/>
            <color indexed="81"/>
            <rFont val="Tahoma"/>
            <charset val="1"/>
          </rPr>
          <t xml:space="preserve">
</t>
        </r>
      </text>
    </comment>
    <comment ref="B5" authorId="0" shapeId="0">
      <text>
        <r>
          <rPr>
            <b/>
            <sz val="9"/>
            <color indexed="81"/>
            <rFont val="Tahoma"/>
            <charset val="1"/>
          </rPr>
          <t>Andrejs Ploriņš:</t>
        </r>
        <r>
          <rPr>
            <sz val="9"/>
            <color indexed="81"/>
            <rFont val="Tahoma"/>
            <charset val="1"/>
          </rPr>
          <t xml:space="preserve">
</t>
        </r>
      </text>
    </comment>
    <comment ref="B12" authorId="0" shapeId="0">
      <text>
        <r>
          <rPr>
            <b/>
            <sz val="9"/>
            <color indexed="81"/>
            <rFont val="Tahoma"/>
            <charset val="1"/>
          </rPr>
          <t>Andrejs Ploriņš:</t>
        </r>
        <r>
          <rPr>
            <sz val="9"/>
            <color indexed="81"/>
            <rFont val="Tahoma"/>
            <charset val="1"/>
          </rPr>
          <t xml:space="preserve">
</t>
        </r>
      </text>
    </comment>
    <comment ref="B14" authorId="0" shapeId="0">
      <text>
        <r>
          <rPr>
            <b/>
            <sz val="9"/>
            <color indexed="81"/>
            <rFont val="Tahoma"/>
            <charset val="1"/>
          </rPr>
          <t>Andrejs Ploriņš:</t>
        </r>
        <r>
          <rPr>
            <sz val="9"/>
            <color indexed="81"/>
            <rFont val="Tahoma"/>
            <charset val="1"/>
          </rPr>
          <t xml:space="preserve">
</t>
        </r>
      </text>
    </comment>
    <comment ref="B15" authorId="0" shapeId="0">
      <text>
        <r>
          <rPr>
            <b/>
            <sz val="9"/>
            <color indexed="81"/>
            <rFont val="Tahoma"/>
            <charset val="1"/>
          </rPr>
          <t>Andrejs Ploriņš:</t>
        </r>
        <r>
          <rPr>
            <sz val="9"/>
            <color indexed="81"/>
            <rFont val="Tahoma"/>
            <charset val="1"/>
          </rPr>
          <t xml:space="preserve">
</t>
        </r>
      </text>
    </comment>
  </commentList>
</comments>
</file>

<file path=xl/sharedStrings.xml><?xml version="1.0" encoding="utf-8"?>
<sst xmlns="http://schemas.openxmlformats.org/spreadsheetml/2006/main" count="1301" uniqueCount="331">
  <si>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</si>
  <si>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</si>
  <si>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</si>
  <si>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</si>
  <si>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</si>
  <si>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</si>
  <si>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</si>
  <si>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</si>
  <si>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</si>
  <si>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</si>
  <si>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</si>
  <si>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</si>
  <si>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</si>
  <si>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</si>
  <si>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</si>
  <si>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</si>
  <si>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</si>
  <si>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</si>
  <si>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</si>
  <si>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</si>
  <si>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</si>
  <si>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</si>
  <si>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</si>
  <si>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Alfrēds Probaks</t>
  </si>
  <si>
    <t>Līči</t>
  </si>
  <si>
    <t>Matīss Deksnis</t>
  </si>
  <si>
    <t>Baldone</t>
  </si>
  <si>
    <t>Velga Nestore</t>
  </si>
  <si>
    <t>Dimitrijs Gordejevs</t>
  </si>
  <si>
    <t>Zaķumuiža</t>
  </si>
  <si>
    <t>Andris Briņķis</t>
  </si>
  <si>
    <t>Arnis Redbergs</t>
  </si>
  <si>
    <t>Agris Porietis</t>
  </si>
  <si>
    <t>Rūdolfs Petrovskis</t>
  </si>
  <si>
    <t>Santa Maļika</t>
  </si>
  <si>
    <t>Raivo Piuss</t>
  </si>
  <si>
    <t>Ulbroka</t>
  </si>
  <si>
    <t>Jānis Kusiņš</t>
  </si>
  <si>
    <t>Aivars Lapiņš</t>
  </si>
  <si>
    <t>Rainers Kreitāls</t>
  </si>
  <si>
    <t>Sēja</t>
  </si>
  <si>
    <t>Rolands Silavnieks</t>
  </si>
  <si>
    <t>Juris Andrukovičs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</si>
  <si>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</si>
  <si>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</si>
  <si>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</si>
  <si>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</si>
  <si>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</si>
  <si>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</si>
  <si>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</si>
  <si>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</si>
  <si>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</si>
  <si>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</si>
  <si>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</si>
  <si>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</si>
  <si>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</si>
  <si>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</si>
  <si>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</si>
  <si>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</si>
  <si>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</si>
  <si>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</si>
  <si>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</si>
  <si>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</si>
  <si>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</si>
  <si>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</si>
  <si>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</si>
  <si>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</si>
  <si>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</si>
  <si>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</si>
  <si>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</si>
  <si>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</si>
  <si>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</si>
  <si>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</si>
  <si>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</si>
  <si>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</si>
  <si>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</si>
  <si>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</si>
  <si>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</si>
  <si>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</si>
  <si>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</si>
  <si>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</si>
  <si>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</si>
  <si>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</si>
  <si>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</si>
  <si>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</si>
  <si>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</si>
  <si>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</si>
  <si>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</si>
  <si>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</si>
  <si>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</si>
  <si>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</si>
  <si>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</si>
  <si>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</si>
  <si>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</si>
  <si>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</si>
  <si>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</si>
  <si>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</si>
  <si>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</si>
  <si>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</si>
  <si>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</si>
  <si>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</si>
  <si>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</si>
  <si>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</si>
  <si>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</si>
  <si>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</si>
  <si>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</si>
  <si>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</si>
  <si>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</si>
  <si>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</si>
  <si>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</si>
  <si>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</si>
  <si>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</si>
  <si>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</si>
  <si>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</si>
  <si>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</si>
  <si>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</si>
  <si>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</si>
  <si>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</si>
  <si>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</si>
  <si>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</si>
  <si>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</si>
  <si>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</si>
  <si>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</si>
  <si>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</si>
  <si>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</si>
  <si>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</si>
  <si>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</si>
  <si>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</si>
  <si>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</si>
  <si>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</si>
  <si>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</si>
  <si>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</si>
  <si>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</si>
  <si>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</si>
  <si>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</si>
  <si>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</si>
  <si>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</si>
  <si>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</si>
  <si>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</si>
  <si>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</si>
  <si>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</si>
  <si>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</si>
  <si>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</si>
  <si>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</si>
  <si>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</si>
  <si>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</si>
  <si>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</si>
  <si>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</si>
  <si>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</si>
  <si>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</si>
  <si>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</si>
  <si>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</si>
  <si>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</si>
  <si>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</si>
  <si>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</si>
  <si>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</si>
  <si>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</si>
  <si>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</si>
  <si>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</si>
  <si>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</si>
  <si>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</si>
  <si>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</si>
  <si>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</si>
  <si>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</si>
  <si>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</si>
  <si>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</si>
  <si>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</si>
  <si>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</si>
  <si>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</si>
  <si>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</si>
  <si>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</si>
  <si>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</si>
  <si>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</si>
  <si>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</si>
  <si>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</si>
  <si>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</si>
  <si>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</si>
  <si>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</si>
  <si>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</si>
  <si>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</si>
  <si>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</si>
  <si>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</si>
  <si>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</si>
  <si>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</si>
  <si>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</si>
  <si>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</si>
  <si>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</si>
  <si>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</si>
  <si>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</si>
  <si>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</si>
  <si>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</si>
  <si>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</si>
  <si>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</si>
  <si>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</si>
  <si>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</si>
  <si>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</si>
  <si>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</si>
  <si>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</si>
  <si>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</si>
  <si>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</si>
  <si>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</si>
  <si>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</si>
  <si>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</si>
  <si>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</si>
  <si>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</si>
  <si>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</si>
  <si>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</si>
  <si>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</si>
  <si>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</si>
  <si>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</si>
  <si>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</si>
  <si>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</si>
  <si>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</si>
  <si>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</si>
  <si>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</si>
  <si>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</si>
  <si>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</si>
  <si>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</si>
  <si>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</si>
  <si>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</si>
  <si>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</si>
  <si>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</si>
  <si>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</si>
  <si>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</si>
  <si>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</si>
  <si>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</si>
  <si>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</si>
  <si>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</si>
  <si>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</si>
  <si>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</si>
  <si>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</si>
  <si>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</si>
  <si>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</si>
  <si>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</si>
  <si>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</si>
  <si>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</si>
  <si>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</si>
  <si>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</si>
  <si>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</si>
  <si>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</si>
  <si>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</si>
  <si>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</si>
  <si>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</si>
  <si>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</si>
  <si>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</si>
  <si>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</si>
  <si>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</si>
  <si>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</si>
  <si>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</si>
  <si>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</si>
  <si>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</si>
  <si>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</si>
  <si>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</si>
  <si>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</si>
  <si>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</si>
  <si>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</si>
  <si>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</si>
  <si>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</si>
  <si>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</si>
  <si>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Baiba Miglāne</t>
  </si>
  <si>
    <t>Zaķumuiža novuss 4.posms_13.aprīlis 2024.gads</t>
  </si>
  <si>
    <t>Didzis Tupureins</t>
  </si>
  <si>
    <t xml:space="preserve">  </t>
  </si>
  <si>
    <t>11-05-2024</t>
  </si>
  <si>
    <t>Tatjana Stivka</t>
  </si>
  <si>
    <t>Meļko Zigfrīds</t>
  </si>
  <si>
    <t>5.posms 11.05</t>
  </si>
  <si>
    <t>Zaķumuiža novuss 5.posms_11.maijs 2024.gads</t>
  </si>
  <si>
    <t>8.jūnijs 2024 Zaķumuiža pāru spēles novusā_ pavasaris</t>
  </si>
  <si>
    <t>Juris Firsts</t>
  </si>
  <si>
    <t>Ķekava</t>
  </si>
  <si>
    <t>Gatis Ukstiņš</t>
  </si>
  <si>
    <t>0</t>
  </si>
  <si>
    <t>VoldemārsSusejs</t>
  </si>
  <si>
    <t>4-4</t>
  </si>
  <si>
    <t>2-5</t>
  </si>
  <si>
    <t>5-2</t>
  </si>
  <si>
    <t>Par  3. - 5.vietu</t>
  </si>
  <si>
    <t>Aigars Čuda</t>
  </si>
  <si>
    <t>Raimonds Čuda</t>
  </si>
  <si>
    <t>Regīna Andersone</t>
  </si>
  <si>
    <t xml:space="preserve"> 2024 Zaķumuiža pāru spēles novusā_24.augustā</t>
  </si>
  <si>
    <t>Nauris Veiss</t>
  </si>
  <si>
    <t>Laimonis Kalniņš</t>
  </si>
  <si>
    <t>Aldis Vēkšējs</t>
  </si>
  <si>
    <t>Zaķumuiža novuss 6.posms_14.septembrī 2024.gads</t>
  </si>
  <si>
    <t>7</t>
  </si>
  <si>
    <t xml:space="preserve">6.posms 14.09 </t>
  </si>
  <si>
    <t>VI</t>
  </si>
  <si>
    <t>VIII</t>
  </si>
  <si>
    <t>IX</t>
  </si>
  <si>
    <t>Didzis Tupereins</t>
  </si>
  <si>
    <t>Zaķumuiža novuss 7.posms_19.oktobrī 2024.gads</t>
  </si>
  <si>
    <t>X</t>
  </si>
  <si>
    <t>XI</t>
  </si>
  <si>
    <t>11/6</t>
  </si>
  <si>
    <t>10/5</t>
  </si>
  <si>
    <t>7/10</t>
  </si>
  <si>
    <t>4/11</t>
  </si>
  <si>
    <t>iV</t>
  </si>
  <si>
    <t>Par 3. -6.vietu</t>
  </si>
  <si>
    <t>7.posms19 .10</t>
  </si>
  <si>
    <t>8</t>
  </si>
  <si>
    <t>8.posms 16.11</t>
  </si>
  <si>
    <t>Zaķumuiža novuss 8.posms_16.novembrī 2024.gads</t>
  </si>
  <si>
    <t>12</t>
  </si>
  <si>
    <t>13/14</t>
  </si>
  <si>
    <t>15</t>
  </si>
  <si>
    <t>16/18</t>
  </si>
  <si>
    <t>19</t>
  </si>
  <si>
    <t>20</t>
  </si>
  <si>
    <t>Romāns Ivanovs</t>
  </si>
  <si>
    <t>Jānis Smltiņš</t>
  </si>
  <si>
    <t>Roberts Bākulis</t>
  </si>
  <si>
    <t>Aivars Guļtjajevs</t>
  </si>
  <si>
    <t>Par  2. - 4.vietu</t>
  </si>
  <si>
    <t>23.novembris 2024 Zaķumuiža pāru spēles novusā_ rudens</t>
  </si>
  <si>
    <t>3-4</t>
  </si>
  <si>
    <t>3-5</t>
  </si>
  <si>
    <t>9.posms 21.12</t>
  </si>
  <si>
    <t>Kopvērtējums pēc 9.posma</t>
  </si>
  <si>
    <t>Inese Skulme</t>
  </si>
  <si>
    <t>Andrejs Nicmanis</t>
  </si>
  <si>
    <t>Vilnis Pavlovskis</t>
  </si>
  <si>
    <t>5/6</t>
  </si>
  <si>
    <t>9/10</t>
  </si>
  <si>
    <t>11</t>
  </si>
  <si>
    <t>21/22</t>
  </si>
  <si>
    <t>23</t>
  </si>
  <si>
    <t>24/26</t>
  </si>
  <si>
    <t>Zaķumuiža novuss 9.posms_21.decembris 2024.gads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</si>
</sst>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6">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
      <sz val="10"/>
      <name val="Arial"/>
      <family val="2"/>
      <charset val="186"/>
    </font>
    <font>
      <b/>
      <sz val="11"/>
      <color indexed="52"/>
      <name val="Calibri"/>
      <family val="2"/>
      <charset val="186"/>
    </font>
    <font>
      <b/>
      <sz val="12"/>
      <name val="Verdana"/>
      <family val="2"/>
      <charset val="186"/>
    </font>
    <font>
      <b/>
      <sz val="10"/>
      <name val="Verdana"/>
      <family val="2"/>
      <charset val="186"/>
    </font>
    <font>
      <b/>
      <sz val="16"/>
      <name val="Verdana"/>
      <family val="2"/>
      <charset val="186"/>
    </font>
    <font>
      <b/>
      <i/>
      <sz val="11"/>
      <name val="Times New Roman"/>
      <family val="1"/>
      <charset val="186"/>
    </font>
    <font>
      <b/>
      <sz val="11"/>
      <color indexed="8"/>
      <name val="Calibri"/>
      <family val="2"/>
      <charset val="186"/>
    </font>
    <font>
      <sz val="11"/>
      <color indexed="8"/>
      <name val="Arial Narrow"/>
      <family val="2"/>
      <charset val="186"/>
    </font>
    <font>
      <b/>
      <sz val="11"/>
      <color indexed="60"/>
      <name val="Calibri"/>
      <family val="2"/>
      <charset val="186"/>
    </font>
    <font>
      <b/>
      <sz val="10"/>
      <color indexed="62"/>
      <name val="Arial"/>
      <family val="2"/>
      <charset val="186"/>
    </font>
    <font>
      <b/>
      <sz val="11"/>
      <color indexed="8"/>
      <name val="Arial Black"/>
      <family val="2"/>
      <charset val="186"/>
    </font>
    <font>
      <b/>
      <sz val="16"/>
      <color indexed="8"/>
      <name val="Arial Black"/>
      <family val="2"/>
      <charset val="186"/>
    </font>
    <font>
      <b/>
      <sz val="11"/>
      <color indexed="36"/>
      <name val="Calibri"/>
      <family val="2"/>
      <charset val="186"/>
    </font>
    <font>
      <sz val="20"/>
      <name val="Arial Narrow"/>
      <family val="2"/>
      <charset val="186"/>
    </font>
    <font>
      <b/>
      <sz val="8"/>
      <color indexed="62"/>
      <name val="Arial"/>
      <family val="2"/>
      <charset val="186"/>
    </font>
    <font>
      <b/>
      <sz val="16"/>
      <name val="Arial Black"/>
      <family val="2"/>
      <charset val="186"/>
    </font>
    <font>
      <b/>
      <sz val="16"/>
      <color indexed="60"/>
      <name val="Arial"/>
      <family val="2"/>
      <charset val="186"/>
    </font>
    <font>
      <sz val="16"/>
      <name val="Arial Narrow"/>
      <family val="2"/>
      <charset val="186"/>
    </font>
    <font>
      <b/>
      <i/>
      <sz val="18"/>
      <name val="Times New Roman"/>
      <family val="1"/>
      <charset val="186"/>
    </font>
    <font>
      <sz val="12"/>
      <name val="Verdana"/>
      <family val="2"/>
      <charset val="186"/>
    </font>
    <font>
      <b/>
      <sz val="10"/>
      <color rgb="FFFF0000"/>
      <name val="Arial"/>
      <family val="2"/>
      <charset val="186"/>
    </font>
    <font>
      <b/>
      <sz val="8"/>
      <color indexed="8"/>
      <name val="Arial Narrow"/>
      <family val="2"/>
      <charset val="186"/>
    </font>
    <font>
      <b/>
      <sz val="10"/>
      <color indexed="60"/>
      <name val="Arial"/>
      <family val="2"/>
      <charset val="186"/>
    </font>
    <font>
      <b/>
      <sz val="12"/>
      <color indexed="60"/>
      <name val="Calibri"/>
      <family val="2"/>
      <charset val="186"/>
    </font>
    <font>
      <sz val="10"/>
      <color indexed="62"/>
      <name val="Arial"/>
      <family val="2"/>
      <charset val="186"/>
    </font>
    <font>
      <b/>
      <sz val="12"/>
      <color indexed="8"/>
      <name val="Arial Black"/>
      <family val="2"/>
      <charset val="186"/>
    </font>
    <font>
      <sz val="8"/>
      <color indexed="62"/>
      <name val="Arial"/>
      <family val="2"/>
      <charset val="186"/>
    </font>
    <font>
      <b/>
      <sz val="16"/>
      <color rgb="FF0070C0"/>
      <name val="Arial Black"/>
      <family val="2"/>
      <charset val="186"/>
    </font>
    <font>
      <sz val="11"/>
      <color rgb="FF006100"/>
      <name val="Calibri"/>
      <family val="2"/>
      <scheme val="minor"/>
    </font>
    <font>
      <sz val="10"/>
      <name val="VDS"/>
      <charset val="186"/>
    </font>
    <font>
      <sz val="9"/>
      <color indexed="81"/>
      <name val="Tahoma"/>
      <charset val="1"/>
    </font>
    <font>
      <b/>
      <sz val="9"/>
      <color indexed="81"/>
      <name val="Tahoma"/>
      <charset val="1"/>
    </font>
    <font>
      <b/>
      <sz val="9"/>
      <color indexed="62"/>
      <name val="Arial"/>
      <family val="2"/>
      <charset val="186"/>
    </font>
    <font>
      <sz val="10"/>
      <color theme="3" tint="-0.499984740745262"/>
      <name val="VDS"/>
      <charset val="186"/>
    </font>
    <font>
      <b/>
      <sz val="16"/>
      <name val="Arial"/>
      <family val="2"/>
      <charset val="186"/>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
      <patternFill patternType="solid">
        <fgColor indexed="10"/>
        <bgColor indexed="64"/>
      </patternFill>
    </fill>
    <fill>
      <patternFill patternType="solid">
        <fgColor rgb="FFFFC000"/>
        <bgColor indexed="64"/>
      </patternFill>
    </fill>
    <fill>
      <patternFill patternType="solid">
        <fgColor rgb="FFC6EFCE"/>
      </patternFill>
    </fill>
  </fills>
  <borders count="86">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23"/>
      </top>
      <bottom/>
      <diagonal/>
    </border>
    <border>
      <left/>
      <right style="thin">
        <color indexed="22"/>
      </right>
      <top style="thin">
        <color indexed="64"/>
      </top>
      <bottom/>
      <diagonal/>
    </border>
    <border>
      <left style="thin">
        <color indexed="22"/>
      </left>
      <right style="thin">
        <color indexed="64"/>
      </right>
      <top style="thin">
        <color indexed="64"/>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s>
  <cellStyleXfs count="19">
    <xf numFmtId="0" fontId="0"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7" fillId="11" borderId="0" applyNumberFormat="0" applyBorder="0" applyAlignment="0" applyProtection="0"/>
    <xf numFmtId="0" fontId="5" fillId="0" borderId="0"/>
    <xf numFmtId="0" fontId="3" fillId="0" borderId="0"/>
    <xf numFmtId="0" fontId="81" fillId="0" borderId="0"/>
    <xf numFmtId="0" fontId="82" fillId="16" borderId="76" applyNumberFormat="0" applyAlignment="0" applyProtection="0"/>
    <xf numFmtId="0" fontId="2" fillId="15" borderId="0" applyNumberFormat="0" applyBorder="0" applyAlignment="0" applyProtection="0"/>
    <xf numFmtId="0" fontId="81" fillId="17" borderId="77" applyNumberFormat="0" applyFont="0" applyAlignment="0" applyProtection="0"/>
    <xf numFmtId="0" fontId="5" fillId="17" borderId="77" applyNumberFormat="0" applyFont="0" applyAlignment="0" applyProtection="0"/>
    <xf numFmtId="0" fontId="1" fillId="15" borderId="0" applyNumberFormat="0" applyBorder="0" applyAlignment="0" applyProtection="0"/>
    <xf numFmtId="0" fontId="109" fillId="20" borderId="0" applyNumberFormat="0" applyBorder="0" applyAlignment="0" applyProtection="0"/>
  </cellStyleXfs>
  <cellXfs count="822">
    <xf numFmtId="0" fontId="0" fillId="0" borderId="0" xfId="0"/>
    <xf numFmtId="0" fontId="6" fillId="2" borderId="0" xfId="1" applyFont="1" applyFill="1" applyAlignment="1">
      <alignment horizontal="center" vertical="center"/>
    </xf>
    <xf numFmtId="0" fontId="5" fillId="0" borderId="0" xfId="1" applyAlignment="1">
      <alignment vertical="center"/>
    </xf>
    <xf numFmtId="0" fontId="8" fillId="2" borderId="0" xfId="1" applyFont="1" applyFill="1" applyBorder="1" applyAlignment="1">
      <alignment horizontal="right" vertical="center"/>
    </xf>
    <xf numFmtId="0" fontId="5" fillId="3" borderId="0" xfId="1" applyFill="1" applyBorder="1" applyAlignment="1">
      <alignment vertical="center"/>
    </xf>
    <xf numFmtId="0" fontId="7" fillId="3" borderId="0" xfId="1" applyFont="1" applyFill="1" applyBorder="1" applyAlignment="1">
      <alignment horizontal="center" vertical="center"/>
    </xf>
    <xf numFmtId="0" fontId="5" fillId="0" borderId="0" xfId="1" applyBorder="1" applyAlignment="1">
      <alignment vertical="center"/>
    </xf>
    <xf numFmtId="0" fontId="9" fillId="2" borderId="0" xfId="1" applyFont="1" applyFill="1" applyBorder="1" applyAlignment="1">
      <alignment horizontal="center" vertical="center" wrapText="1"/>
    </xf>
    <xf numFmtId="0" fontId="10" fillId="4" borderId="0" xfId="1" applyFont="1" applyFill="1" applyBorder="1" applyAlignment="1">
      <alignment horizontal="left" vertical="center" wrapText="1"/>
    </xf>
    <xf numFmtId="0" fontId="12" fillId="4" borderId="2" xfId="1" applyFont="1" applyFill="1" applyBorder="1" applyAlignment="1">
      <alignment horizontal="center" vertical="center" wrapText="1"/>
    </xf>
    <xf numFmtId="0" fontId="13" fillId="2" borderId="3" xfId="2" applyFont="1" applyFill="1" applyBorder="1" applyAlignment="1">
      <alignment horizontal="center" vertical="center"/>
    </xf>
    <xf numFmtId="0" fontId="14" fillId="2" borderId="3" xfId="3" applyFont="1" applyFill="1" applyBorder="1" applyAlignment="1">
      <alignment horizontal="center" vertical="center"/>
    </xf>
    <xf numFmtId="49" fontId="15" fillId="3" borderId="4" xfId="1" applyNumberFormat="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5" fillId="2" borderId="6" xfId="1" applyFont="1" applyFill="1" applyBorder="1" applyAlignment="1">
      <alignment horizontal="center" vertical="center"/>
    </xf>
    <xf numFmtId="49" fontId="16" fillId="3"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9" fillId="3" borderId="3" xfId="1" applyNumberFormat="1" applyFont="1" applyFill="1" applyBorder="1" applyAlignment="1">
      <alignment horizontal="center" vertical="center"/>
    </xf>
    <xf numFmtId="49" fontId="20" fillId="2" borderId="7" xfId="1" applyNumberFormat="1" applyFont="1" applyFill="1" applyBorder="1" applyAlignment="1">
      <alignment horizontal="center" vertical="center"/>
    </xf>
    <xf numFmtId="0" fontId="20" fillId="2" borderId="9" xfId="1" applyFont="1" applyFill="1" applyBorder="1" applyAlignment="1">
      <alignment horizontal="center" vertical="center"/>
    </xf>
    <xf numFmtId="49" fontId="15" fillId="2" borderId="7" xfId="1" applyNumberFormat="1" applyFont="1" applyFill="1" applyBorder="1" applyAlignment="1">
      <alignment horizontal="center" vertical="center"/>
    </xf>
    <xf numFmtId="0" fontId="15" fillId="2" borderId="9" xfId="1" applyFont="1" applyFill="1" applyBorder="1" applyAlignment="1">
      <alignment horizontal="center" vertical="center"/>
    </xf>
    <xf numFmtId="0" fontId="14" fillId="3" borderId="3" xfId="3" applyFont="1" applyFill="1" applyBorder="1" applyAlignment="1">
      <alignment horizontal="center" vertical="center"/>
    </xf>
    <xf numFmtId="49" fontId="20" fillId="2" borderId="4" xfId="1" applyNumberFormat="1" applyFont="1" applyFill="1" applyBorder="1" applyAlignment="1">
      <alignment horizontal="center" vertical="center"/>
    </xf>
    <xf numFmtId="0" fontId="20" fillId="2" borderId="5" xfId="1" applyFont="1" applyFill="1" applyBorder="1" applyAlignment="1">
      <alignment horizontal="center" vertical="center"/>
    </xf>
    <xf numFmtId="0" fontId="15" fillId="5" borderId="9" xfId="1" applyFont="1" applyFill="1" applyBorder="1" applyAlignment="1">
      <alignment horizontal="center" vertical="center"/>
    </xf>
    <xf numFmtId="0" fontId="20" fillId="2" borderId="8"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17" fillId="2" borderId="5" xfId="1" applyFont="1" applyFill="1" applyBorder="1" applyAlignment="1">
      <alignment horizontal="center" vertical="center"/>
    </xf>
    <xf numFmtId="49" fontId="19" fillId="2" borderId="3" xfId="1" applyNumberFormat="1" applyFont="1" applyFill="1" applyBorder="1" applyAlignment="1">
      <alignment horizontal="center" vertical="center"/>
    </xf>
    <xf numFmtId="0" fontId="20" fillId="2" borderId="6" xfId="1" applyFont="1" applyFill="1" applyBorder="1" applyAlignment="1">
      <alignment horizontal="center" vertical="center"/>
    </xf>
    <xf numFmtId="49" fontId="18" fillId="2" borderId="4" xfId="1" applyNumberFormat="1" applyFont="1" applyFill="1" applyBorder="1" applyAlignment="1">
      <alignment horizontal="center" vertical="center"/>
    </xf>
    <xf numFmtId="0" fontId="18" fillId="2" borderId="6" xfId="1" applyFont="1" applyFill="1" applyBorder="1" applyAlignment="1">
      <alignment horizontal="center" vertical="center"/>
    </xf>
    <xf numFmtId="0" fontId="15" fillId="2" borderId="8" xfId="1" applyFont="1" applyFill="1" applyBorder="1" applyAlignment="1">
      <alignment horizontal="center" vertical="center"/>
    </xf>
    <xf numFmtId="49" fontId="15" fillId="0" borderId="7" xfId="1" applyNumberFormat="1" applyFont="1" applyBorder="1" applyAlignment="1">
      <alignment horizontal="center" vertical="center"/>
    </xf>
    <xf numFmtId="0" fontId="18" fillId="2" borderId="5" xfId="1" applyFont="1" applyFill="1" applyBorder="1" applyAlignment="1">
      <alignment horizontal="center" vertical="center"/>
    </xf>
    <xf numFmtId="49" fontId="16" fillId="2" borderId="7" xfId="1" applyNumberFormat="1" applyFont="1" applyFill="1" applyBorder="1" applyAlignment="1">
      <alignment horizontal="center" vertical="center"/>
    </xf>
    <xf numFmtId="0" fontId="17" fillId="2" borderId="8" xfId="1" applyFont="1" applyFill="1" applyBorder="1" applyAlignment="1">
      <alignment horizontal="center" vertical="center"/>
    </xf>
    <xf numFmtId="0" fontId="21" fillId="2" borderId="3" xfId="3" applyFont="1" applyFill="1" applyBorder="1" applyAlignment="1">
      <alignment horizontal="center" vertical="center"/>
    </xf>
    <xf numFmtId="49" fontId="18" fillId="2" borderId="7" xfId="1" applyNumberFormat="1" applyFont="1" applyFill="1" applyBorder="1" applyAlignment="1">
      <alignment horizontal="center" vertical="center"/>
    </xf>
    <xf numFmtId="0" fontId="18" fillId="2" borderId="9" xfId="1" applyFont="1" applyFill="1" applyBorder="1" applyAlignment="1">
      <alignment horizontal="center" vertical="center"/>
    </xf>
    <xf numFmtId="0" fontId="17" fillId="2" borderId="9" xfId="1" applyFont="1" applyFill="1" applyBorder="1" applyAlignment="1">
      <alignment horizontal="center" vertical="center"/>
    </xf>
    <xf numFmtId="0" fontId="19" fillId="0" borderId="0" xfId="1" applyFont="1" applyAlignment="1">
      <alignment vertical="center"/>
    </xf>
    <xf numFmtId="0" fontId="13" fillId="6" borderId="3" xfId="4" applyFont="1" applyFill="1" applyBorder="1" applyAlignment="1">
      <alignment horizontal="center" vertical="center"/>
    </xf>
    <xf numFmtId="0" fontId="18" fillId="2" borderId="8" xfId="1" applyFont="1" applyFill="1" applyBorder="1" applyAlignment="1">
      <alignment horizontal="center" vertical="center"/>
    </xf>
    <xf numFmtId="0" fontId="21" fillId="7" borderId="3" xfId="0" applyFont="1" applyFill="1" applyBorder="1" applyAlignment="1">
      <alignment horizontal="center" vertical="center"/>
    </xf>
    <xf numFmtId="0" fontId="6" fillId="8" borderId="0" xfId="1" applyFont="1" applyFill="1" applyAlignment="1">
      <alignment horizontal="center" vertical="center"/>
    </xf>
    <xf numFmtId="0" fontId="5" fillId="8" borderId="0" xfId="1" applyFill="1" applyAlignment="1">
      <alignment vertical="center"/>
    </xf>
    <xf numFmtId="0" fontId="22" fillId="8" borderId="0" xfId="1" applyFont="1" applyFill="1" applyAlignment="1">
      <alignment vertical="center"/>
    </xf>
    <xf numFmtId="0" fontId="14" fillId="3" borderId="5" xfId="3" applyFont="1" applyFill="1" applyBorder="1" applyAlignment="1">
      <alignment horizontal="center" vertical="center"/>
    </xf>
    <xf numFmtId="0" fontId="15" fillId="2" borderId="3" xfId="1" applyFont="1" applyFill="1" applyBorder="1" applyAlignment="1">
      <alignment horizontal="center" vertical="center"/>
    </xf>
    <xf numFmtId="0" fontId="22" fillId="0" borderId="0" xfId="1" applyFont="1" applyAlignment="1">
      <alignment vertical="center"/>
    </xf>
    <xf numFmtId="0" fontId="23" fillId="0" borderId="0" xfId="1" applyFont="1" applyBorder="1" applyAlignment="1">
      <alignment vertical="center"/>
    </xf>
    <xf numFmtId="0" fontId="10" fillId="4"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24" fillId="3" borderId="4" xfId="1" applyFont="1" applyFill="1" applyBorder="1" applyAlignment="1">
      <alignment vertical="center"/>
    </xf>
    <xf numFmtId="0" fontId="24" fillId="3" borderId="6" xfId="1" applyFont="1" applyFill="1" applyBorder="1" applyAlignment="1">
      <alignment vertical="center"/>
    </xf>
    <xf numFmtId="0" fontId="24" fillId="3" borderId="5" xfId="1" applyFont="1" applyFill="1" applyBorder="1" applyAlignment="1">
      <alignment vertical="center"/>
    </xf>
    <xf numFmtId="0" fontId="5" fillId="3" borderId="5" xfId="1" applyFill="1" applyBorder="1" applyAlignment="1">
      <alignment vertical="center"/>
    </xf>
    <xf numFmtId="0" fontId="25" fillId="0" borderId="0" xfId="1" applyFont="1" applyFill="1" applyBorder="1" applyAlignment="1">
      <alignment horizontal="center" vertical="center"/>
    </xf>
    <xf numFmtId="0" fontId="5" fillId="0" borderId="3" xfId="1" applyBorder="1" applyAlignment="1">
      <alignment horizontal="center" vertical="center"/>
    </xf>
    <xf numFmtId="0" fontId="4" fillId="0" borderId="16" xfId="5" applyBorder="1"/>
    <xf numFmtId="0" fontId="5" fillId="0" borderId="17" xfId="1" applyBorder="1" applyAlignment="1">
      <alignment vertical="center"/>
    </xf>
    <xf numFmtId="0" fontId="5" fillId="0" borderId="18" xfId="1" applyBorder="1" applyAlignment="1">
      <alignment vertical="center"/>
    </xf>
    <xf numFmtId="0" fontId="21" fillId="7" borderId="3" xfId="4" applyFont="1" applyFill="1" applyBorder="1" applyAlignment="1">
      <alignment horizontal="center" vertical="center"/>
    </xf>
    <xf numFmtId="0" fontId="26" fillId="7" borderId="3" xfId="2" applyFont="1" applyFill="1" applyBorder="1" applyAlignment="1">
      <alignment horizontal="center" vertical="center"/>
    </xf>
    <xf numFmtId="0" fontId="4" fillId="0" borderId="19" xfId="5" applyBorder="1"/>
    <xf numFmtId="0" fontId="5" fillId="0" borderId="20" xfId="1" applyBorder="1" applyAlignment="1">
      <alignment vertical="center"/>
    </xf>
    <xf numFmtId="0" fontId="21" fillId="6" borderId="3" xfId="4" applyFont="1" applyFill="1" applyBorder="1" applyAlignment="1">
      <alignment horizontal="center" vertical="center"/>
    </xf>
    <xf numFmtId="0" fontId="4" fillId="0" borderId="7" xfId="5" applyBorder="1"/>
    <xf numFmtId="0" fontId="5" fillId="0" borderId="8" xfId="1" applyBorder="1" applyAlignment="1">
      <alignment vertical="center"/>
    </xf>
    <xf numFmtId="0" fontId="5" fillId="0" borderId="9" xfId="1" applyBorder="1" applyAlignment="1">
      <alignment vertical="center"/>
    </xf>
    <xf numFmtId="0" fontId="5" fillId="6" borderId="3" xfId="1" applyFill="1" applyBorder="1" applyAlignment="1">
      <alignment horizontal="center" vertical="center"/>
    </xf>
    <xf numFmtId="0" fontId="21" fillId="7" borderId="0" xfId="4" applyFont="1" applyFill="1" applyBorder="1" applyAlignment="1">
      <alignment horizontal="center" vertical="center"/>
    </xf>
    <xf numFmtId="0" fontId="26" fillId="7" borderId="0" xfId="2" applyFont="1" applyFill="1" applyBorder="1" applyAlignment="1">
      <alignment horizontal="center" vertical="center"/>
    </xf>
    <xf numFmtId="0" fontId="26" fillId="7" borderId="3" xfId="6" applyFont="1" applyFill="1" applyBorder="1" applyAlignment="1">
      <alignment horizontal="center" vertical="center"/>
    </xf>
    <xf numFmtId="0" fontId="27" fillId="4" borderId="3" xfId="4" applyFont="1" applyFill="1" applyBorder="1" applyAlignment="1">
      <alignment horizontal="center" vertical="center"/>
    </xf>
    <xf numFmtId="0" fontId="23" fillId="0" borderId="0" xfId="1" applyFont="1" applyAlignment="1">
      <alignment vertical="center"/>
    </xf>
    <xf numFmtId="0" fontId="26" fillId="7" borderId="3" xfId="0" applyFont="1" applyFill="1" applyBorder="1" applyAlignment="1">
      <alignment horizontal="center" vertical="center"/>
    </xf>
    <xf numFmtId="0" fontId="28" fillId="4" borderId="3" xfId="1" applyFont="1" applyFill="1" applyBorder="1" applyAlignment="1">
      <alignment horizontal="center" vertical="center"/>
    </xf>
    <xf numFmtId="0" fontId="26" fillId="7" borderId="3" xfId="7" applyFont="1" applyFill="1" applyBorder="1" applyAlignment="1">
      <alignment horizontal="center" vertical="center"/>
    </xf>
    <xf numFmtId="0" fontId="21" fillId="2" borderId="3" xfId="4" applyFont="1" applyFill="1" applyBorder="1" applyAlignment="1">
      <alignment horizontal="center" vertical="center"/>
    </xf>
    <xf numFmtId="0" fontId="26" fillId="7" borderId="3" xfId="3" applyFont="1" applyFill="1" applyBorder="1" applyAlignment="1">
      <alignment horizontal="center" vertical="center"/>
    </xf>
    <xf numFmtId="0" fontId="5" fillId="0" borderId="0" xfId="1" applyAlignment="1">
      <alignment horizontal="center" vertical="center"/>
    </xf>
    <xf numFmtId="0" fontId="17" fillId="2" borderId="6" xfId="1" applyFont="1" applyFill="1" applyBorder="1" applyAlignment="1">
      <alignment horizontal="center" vertical="center"/>
    </xf>
    <xf numFmtId="0" fontId="17" fillId="5" borderId="5" xfId="1" applyFont="1" applyFill="1" applyBorder="1" applyAlignment="1">
      <alignment horizontal="center" vertical="center"/>
    </xf>
    <xf numFmtId="0" fontId="0" fillId="7" borderId="0" xfId="0" applyFill="1"/>
    <xf numFmtId="0" fontId="30" fillId="7" borderId="0" xfId="0" applyFont="1" applyFill="1" applyAlignment="1">
      <alignment horizontal="center"/>
    </xf>
    <xf numFmtId="0" fontId="24" fillId="9" borderId="23" xfId="0" applyFont="1" applyFill="1" applyBorder="1" applyAlignment="1">
      <alignment horizontal="center"/>
    </xf>
    <xf numFmtId="1" fontId="24" fillId="9" borderId="23" xfId="0" applyNumberFormat="1" applyFont="1" applyFill="1" applyBorder="1" applyAlignment="1">
      <alignment horizontal="center"/>
    </xf>
    <xf numFmtId="1" fontId="24" fillId="9" borderId="10" xfId="0" applyNumberFormat="1" applyFont="1" applyFill="1" applyBorder="1" applyAlignment="1">
      <alignment horizontal="center"/>
    </xf>
    <xf numFmtId="0" fontId="31" fillId="7" borderId="0" xfId="0" applyFont="1" applyFill="1"/>
    <xf numFmtId="0" fontId="31" fillId="0" borderId="0" xfId="0" applyFont="1" applyFill="1"/>
    <xf numFmtId="0" fontId="29" fillId="7" borderId="0" xfId="0" applyFont="1" applyFill="1" applyAlignment="1"/>
    <xf numFmtId="0" fontId="32" fillId="7" borderId="0" xfId="0" applyFont="1" applyFill="1"/>
    <xf numFmtId="0" fontId="33" fillId="7" borderId="0" xfId="0" applyFont="1" applyFill="1"/>
    <xf numFmtId="2" fontId="35" fillId="7" borderId="0" xfId="0" applyNumberFormat="1" applyFont="1" applyFill="1" applyAlignment="1">
      <alignment horizontal="center"/>
    </xf>
    <xf numFmtId="0" fontId="36" fillId="7" borderId="0" xfId="0" applyFont="1" applyFill="1" applyBorder="1" applyAlignment="1">
      <alignment horizontal="right"/>
    </xf>
    <xf numFmtId="0" fontId="38" fillId="5" borderId="24" xfId="0" applyFont="1" applyFill="1" applyBorder="1" applyAlignment="1">
      <alignment horizontal="center" vertical="center"/>
    </xf>
    <xf numFmtId="0" fontId="38" fillId="5" borderId="25" xfId="0" applyFont="1" applyFill="1" applyBorder="1" applyAlignment="1">
      <alignment horizontal="center" vertical="center"/>
    </xf>
    <xf numFmtId="0" fontId="39" fillId="5" borderId="26" xfId="0" applyFont="1" applyFill="1" applyBorder="1" applyAlignment="1">
      <alignment horizontal="center" vertical="center" wrapText="1"/>
    </xf>
    <xf numFmtId="0" fontId="39" fillId="5" borderId="18" xfId="0" applyFont="1" applyFill="1" applyBorder="1" applyAlignment="1">
      <alignment horizontal="center" vertical="center" wrapText="1"/>
    </xf>
    <xf numFmtId="0" fontId="40" fillId="5" borderId="18" xfId="0" applyFont="1" applyFill="1" applyBorder="1" applyAlignment="1">
      <alignment horizontal="center" vertical="center"/>
    </xf>
    <xf numFmtId="0" fontId="40" fillId="5" borderId="27" xfId="0" applyFont="1" applyFill="1" applyBorder="1" applyAlignment="1">
      <alignment horizontal="center" vertical="center"/>
    </xf>
    <xf numFmtId="0" fontId="40" fillId="5" borderId="16" xfId="0" applyFont="1" applyFill="1" applyBorder="1" applyAlignment="1">
      <alignment horizontal="center" vertical="center" wrapText="1"/>
    </xf>
    <xf numFmtId="0" fontId="41" fillId="7" borderId="0" xfId="0" applyFont="1" applyFill="1" applyBorder="1" applyAlignment="1" applyProtection="1">
      <alignment horizontal="center" vertical="center"/>
      <protection hidden="1"/>
    </xf>
    <xf numFmtId="0" fontId="24" fillId="5" borderId="27" xfId="0" applyFont="1" applyFill="1" applyBorder="1" applyAlignment="1">
      <alignment horizontal="center" vertical="center"/>
    </xf>
    <xf numFmtId="0" fontId="24" fillId="7" borderId="0" xfId="0" applyFont="1" applyFill="1" applyAlignment="1">
      <alignment vertical="center"/>
    </xf>
    <xf numFmtId="0" fontId="42" fillId="5" borderId="27" xfId="0" applyFont="1" applyFill="1" applyBorder="1" applyAlignment="1">
      <alignment horizontal="center" vertical="center"/>
    </xf>
    <xf numFmtId="0" fontId="24" fillId="5" borderId="27" xfId="0" applyFont="1" applyFill="1" applyBorder="1" applyAlignment="1">
      <alignment vertical="center"/>
    </xf>
    <xf numFmtId="0" fontId="24" fillId="7" borderId="29" xfId="0" applyFont="1" applyFill="1" applyBorder="1" applyAlignment="1">
      <alignment horizontal="center" vertical="center"/>
    </xf>
    <xf numFmtId="0" fontId="26" fillId="7" borderId="30" xfId="0" applyFont="1" applyFill="1" applyBorder="1" applyAlignment="1">
      <alignment horizontal="left" vertical="center"/>
    </xf>
    <xf numFmtId="0" fontId="21" fillId="7" borderId="30" xfId="0" applyFont="1" applyFill="1" applyBorder="1" applyAlignment="1">
      <alignment vertical="center"/>
    </xf>
    <xf numFmtId="1" fontId="37" fillId="7" borderId="31" xfId="0" applyNumberFormat="1" applyFont="1" applyFill="1" applyBorder="1" applyAlignment="1">
      <alignment horizontal="center" vertical="center"/>
    </xf>
    <xf numFmtId="1" fontId="21" fillId="7" borderId="30" xfId="0" applyNumberFormat="1" applyFont="1" applyFill="1" applyBorder="1" applyAlignment="1">
      <alignment horizontal="center" vertical="center"/>
    </xf>
    <xf numFmtId="0" fontId="21" fillId="7" borderId="30" xfId="0" applyFont="1" applyFill="1" applyBorder="1" applyAlignment="1">
      <alignment horizontal="center" vertical="center"/>
    </xf>
    <xf numFmtId="164" fontId="31" fillId="7" borderId="30" xfId="0" applyNumberFormat="1" applyFont="1" applyFill="1" applyBorder="1" applyAlignment="1">
      <alignment horizontal="center" vertical="center" wrapText="1"/>
    </xf>
    <xf numFmtId="1" fontId="31" fillId="7" borderId="31" xfId="0" applyNumberFormat="1" applyFont="1" applyFill="1" applyBorder="1" applyAlignment="1">
      <alignment horizontal="center" vertical="center" wrapText="1"/>
    </xf>
    <xf numFmtId="1" fontId="43" fillId="7" borderId="31" xfId="0" applyNumberFormat="1" applyFont="1" applyFill="1" applyBorder="1" applyAlignment="1">
      <alignment horizontal="center" vertical="center" wrapText="1"/>
    </xf>
    <xf numFmtId="0" fontId="22" fillId="6" borderId="30" xfId="0" applyFont="1" applyFill="1" applyBorder="1" applyAlignment="1">
      <alignment horizontal="center" vertical="center"/>
    </xf>
    <xf numFmtId="1" fontId="5" fillId="7" borderId="30" xfId="0" applyNumberFormat="1" applyFont="1" applyFill="1" applyBorder="1" applyAlignment="1">
      <alignment horizontal="center" vertical="center"/>
    </xf>
    <xf numFmtId="1" fontId="31" fillId="7" borderId="30" xfId="0" applyNumberFormat="1" applyFont="1" applyFill="1" applyBorder="1" applyAlignment="1">
      <alignment horizontal="center" vertical="center"/>
    </xf>
    <xf numFmtId="1" fontId="31" fillId="7" borderId="26" xfId="0" applyNumberFormat="1" applyFont="1" applyFill="1" applyBorder="1" applyAlignment="1">
      <alignment horizontal="center" vertical="center" wrapText="1"/>
    </xf>
    <xf numFmtId="0" fontId="6" fillId="7" borderId="25" xfId="0" applyFont="1" applyFill="1" applyBorder="1" applyAlignment="1" applyProtection="1">
      <alignment horizontal="center" vertical="center"/>
      <protection hidden="1"/>
    </xf>
    <xf numFmtId="0" fontId="24" fillId="7" borderId="32" xfId="0" applyFont="1" applyFill="1" applyBorder="1" applyAlignment="1" applyProtection="1">
      <alignment horizontal="center" vertical="center"/>
      <protection hidden="1"/>
    </xf>
    <xf numFmtId="0" fontId="6" fillId="7" borderId="16" xfId="0" applyFont="1" applyFill="1" applyBorder="1" applyAlignment="1" applyProtection="1">
      <alignment horizontal="center" vertical="center"/>
      <protection hidden="1"/>
    </xf>
    <xf numFmtId="0" fontId="6" fillId="7" borderId="33" xfId="0" applyFont="1" applyFill="1" applyBorder="1" applyAlignment="1" applyProtection="1">
      <alignment horizontal="center" vertical="center"/>
      <protection hidden="1"/>
    </xf>
    <xf numFmtId="0" fontId="24" fillId="7" borderId="34" xfId="0" applyFont="1" applyFill="1" applyBorder="1" applyAlignment="1" applyProtection="1">
      <alignment horizontal="center" vertical="center"/>
      <protection hidden="1"/>
    </xf>
    <xf numFmtId="0" fontId="6" fillId="7" borderId="35" xfId="0" applyFont="1" applyFill="1" applyBorder="1" applyAlignment="1" applyProtection="1">
      <alignment horizontal="center" vertical="center"/>
      <protection hidden="1"/>
    </xf>
    <xf numFmtId="0" fontId="24" fillId="7" borderId="36" xfId="0" applyFont="1" applyFill="1" applyBorder="1" applyAlignment="1" applyProtection="1">
      <alignment horizontal="center" vertical="center"/>
      <protection hidden="1"/>
    </xf>
    <xf numFmtId="0" fontId="6" fillId="7" borderId="29" xfId="0" applyFont="1" applyFill="1" applyBorder="1" applyAlignment="1" applyProtection="1">
      <alignment horizontal="center" vertical="center"/>
      <protection hidden="1"/>
    </xf>
    <xf numFmtId="0" fontId="24" fillId="7" borderId="26" xfId="0" applyFont="1" applyFill="1" applyBorder="1" applyAlignment="1" applyProtection="1">
      <alignment horizontal="center" vertical="center"/>
      <protection hidden="1"/>
    </xf>
    <xf numFmtId="0" fontId="44" fillId="7" borderId="0" xfId="0" applyFont="1" applyFill="1" applyBorder="1" applyAlignment="1" applyProtection="1">
      <alignment horizontal="center" vertical="center"/>
      <protection hidden="1"/>
    </xf>
    <xf numFmtId="0" fontId="45" fillId="7" borderId="0" xfId="0" applyFont="1" applyFill="1" applyBorder="1" applyAlignment="1" applyProtection="1">
      <alignment horizontal="center" vertical="center"/>
      <protection hidden="1"/>
    </xf>
    <xf numFmtId="0" fontId="31" fillId="7" borderId="29" xfId="0" applyFont="1" applyFill="1" applyBorder="1" applyAlignment="1">
      <alignment horizontal="center"/>
    </xf>
    <xf numFmtId="0" fontId="31" fillId="7" borderId="30" xfId="0" applyFont="1" applyFill="1" applyBorder="1" applyAlignment="1">
      <alignment horizontal="center"/>
    </xf>
    <xf numFmtId="0" fontId="31" fillId="7" borderId="31" xfId="0" applyFont="1" applyFill="1" applyBorder="1" applyAlignment="1">
      <alignment horizontal="center"/>
    </xf>
    <xf numFmtId="0" fontId="31"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4" fillId="7" borderId="30" xfId="0" applyFont="1" applyFill="1" applyBorder="1" applyAlignment="1">
      <alignment horizontal="center"/>
    </xf>
    <xf numFmtId="0" fontId="24" fillId="7" borderId="32" xfId="0" applyFont="1" applyFill="1" applyBorder="1" applyAlignment="1">
      <alignment horizontal="center"/>
    </xf>
    <xf numFmtId="0" fontId="24" fillId="7" borderId="38" xfId="0" applyFont="1" applyFill="1" applyBorder="1" applyAlignment="1">
      <alignment horizontal="center" vertical="center"/>
    </xf>
    <xf numFmtId="0" fontId="26" fillId="7" borderId="23" xfId="0" applyFont="1" applyFill="1" applyBorder="1" applyAlignment="1">
      <alignment horizontal="left" vertical="center"/>
    </xf>
    <xf numFmtId="0" fontId="21" fillId="7" borderId="10" xfId="0" applyFont="1" applyFill="1" applyBorder="1" applyAlignment="1">
      <alignment vertical="center"/>
    </xf>
    <xf numFmtId="1" fontId="37" fillId="7" borderId="21" xfId="0" applyNumberFormat="1" applyFont="1" applyFill="1" applyBorder="1" applyAlignment="1">
      <alignment horizontal="center" vertical="center"/>
    </xf>
    <xf numFmtId="1" fontId="21" fillId="7" borderId="10" xfId="0" applyNumberFormat="1" applyFont="1" applyFill="1" applyBorder="1" applyAlignment="1">
      <alignment horizontal="center" vertical="center"/>
    </xf>
    <xf numFmtId="0" fontId="21" fillId="7" borderId="10" xfId="0" applyFont="1" applyFill="1" applyBorder="1" applyAlignment="1">
      <alignment horizontal="center" vertical="center"/>
    </xf>
    <xf numFmtId="164" fontId="31" fillId="7" borderId="39" xfId="0" applyNumberFormat="1" applyFont="1" applyFill="1" applyBorder="1" applyAlignment="1">
      <alignment horizontal="center" vertical="center" wrapText="1"/>
    </xf>
    <xf numFmtId="1" fontId="31" fillId="7" borderId="10" xfId="0" applyNumberFormat="1" applyFont="1" applyFill="1" applyBorder="1" applyAlignment="1">
      <alignment horizontal="center" vertical="center" wrapText="1"/>
    </xf>
    <xf numFmtId="1" fontId="43" fillId="7" borderId="10" xfId="0" applyNumberFormat="1" applyFont="1" applyFill="1" applyBorder="1" applyAlignment="1">
      <alignment horizontal="center" vertical="center" wrapText="1"/>
    </xf>
    <xf numFmtId="0" fontId="22" fillId="6" borderId="39" xfId="0" applyFont="1" applyFill="1" applyBorder="1" applyAlignment="1">
      <alignment horizontal="center" vertical="center"/>
    </xf>
    <xf numFmtId="1" fontId="5" fillId="7" borderId="10" xfId="0" applyNumberFormat="1" applyFont="1" applyFill="1" applyBorder="1" applyAlignment="1">
      <alignment horizontal="center" vertical="center"/>
    </xf>
    <xf numFmtId="1" fontId="31" fillId="7" borderId="40" xfId="0" applyNumberFormat="1" applyFont="1" applyFill="1" applyBorder="1" applyAlignment="1">
      <alignment horizontal="center" vertical="center"/>
    </xf>
    <xf numFmtId="1" fontId="31" fillId="7" borderId="41" xfId="0" applyNumberFormat="1" applyFont="1" applyFill="1" applyBorder="1" applyAlignment="1">
      <alignment horizontal="center" vertical="center" wrapText="1"/>
    </xf>
    <xf numFmtId="0" fontId="6" fillId="7" borderId="38" xfId="0" applyFont="1" applyFill="1" applyBorder="1" applyAlignment="1" applyProtection="1">
      <alignment horizontal="center" vertical="center"/>
      <protection hidden="1"/>
    </xf>
    <xf numFmtId="0" fontId="24" fillId="7" borderId="41" xfId="0" applyFont="1" applyFill="1" applyBorder="1" applyAlignment="1" applyProtection="1">
      <alignment horizontal="center" vertical="center"/>
      <protection hidden="1"/>
    </xf>
    <xf numFmtId="0" fontId="6" fillId="7" borderId="42" xfId="0" applyFont="1" applyFill="1" applyBorder="1" applyAlignment="1" applyProtection="1">
      <alignment horizontal="center" vertical="center"/>
      <protection hidden="1"/>
    </xf>
    <xf numFmtId="0" fontId="24" fillId="7" borderId="43" xfId="0" applyFont="1" applyFill="1" applyBorder="1" applyAlignment="1" applyProtection="1">
      <alignment horizontal="center" vertical="center"/>
      <protection hidden="1"/>
    </xf>
    <xf numFmtId="0" fontId="6" fillId="7" borderId="44" xfId="0" applyFont="1" applyFill="1" applyBorder="1" applyAlignment="1" applyProtection="1">
      <alignment horizontal="center" vertical="center"/>
      <protection hidden="1"/>
    </xf>
    <xf numFmtId="0" fontId="24" fillId="7" borderId="45" xfId="0" applyFont="1" applyFill="1" applyBorder="1" applyAlignment="1" applyProtection="1">
      <alignment horizontal="center" vertical="center"/>
      <protection hidden="1"/>
    </xf>
    <xf numFmtId="0" fontId="6" fillId="7" borderId="46" xfId="0" applyFont="1" applyFill="1" applyBorder="1" applyAlignment="1" applyProtection="1">
      <alignment horizontal="center" vertical="center"/>
      <protection hidden="1"/>
    </xf>
    <xf numFmtId="0" fontId="31" fillId="7" borderId="47" xfId="0" applyFont="1" applyFill="1" applyBorder="1" applyAlignment="1">
      <alignment horizontal="center"/>
    </xf>
    <xf numFmtId="0" fontId="31" fillId="7" borderId="39" xfId="0" applyFont="1" applyFill="1" applyBorder="1" applyAlignment="1">
      <alignment horizontal="center"/>
    </xf>
    <xf numFmtId="0" fontId="31" fillId="7" borderId="10" xfId="0" applyFont="1" applyFill="1" applyBorder="1" applyAlignment="1">
      <alignment horizontal="center"/>
    </xf>
    <xf numFmtId="0" fontId="31"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4" fillId="7" borderId="39" xfId="0" applyFont="1" applyFill="1" applyBorder="1" applyAlignment="1">
      <alignment horizontal="center"/>
    </xf>
    <xf numFmtId="0" fontId="24" fillId="7" borderId="48" xfId="0" applyFont="1" applyFill="1" applyBorder="1" applyAlignment="1">
      <alignment horizontal="center"/>
    </xf>
    <xf numFmtId="0" fontId="21" fillId="7" borderId="10" xfId="0" applyFont="1" applyFill="1" applyBorder="1" applyAlignment="1">
      <alignment horizontal="left" vertical="center"/>
    </xf>
    <xf numFmtId="1" fontId="37" fillId="7" borderId="10" xfId="0" applyNumberFormat="1" applyFont="1" applyFill="1" applyBorder="1" applyAlignment="1">
      <alignment horizontal="center" vertical="center"/>
    </xf>
    <xf numFmtId="0" fontId="6" fillId="7" borderId="49" xfId="0" applyFont="1" applyFill="1" applyBorder="1" applyAlignment="1" applyProtection="1">
      <alignment horizontal="center" vertical="center"/>
      <protection hidden="1"/>
    </xf>
    <xf numFmtId="0" fontId="6" fillId="7" borderId="50" xfId="0" applyFont="1" applyFill="1" applyBorder="1" applyAlignment="1" applyProtection="1">
      <alignment horizontal="center" vertical="center"/>
      <protection hidden="1"/>
    </xf>
    <xf numFmtId="0" fontId="46" fillId="7" borderId="10" xfId="0" applyFont="1" applyFill="1" applyBorder="1" applyAlignment="1">
      <alignment vertical="center"/>
    </xf>
    <xf numFmtId="0" fontId="42" fillId="9" borderId="51" xfId="0" applyFont="1" applyFill="1" applyBorder="1" applyAlignment="1">
      <alignment horizontal="center" vertical="center"/>
    </xf>
    <xf numFmtId="0" fontId="26" fillId="7" borderId="0" xfId="0" applyFont="1" applyFill="1" applyBorder="1" applyAlignment="1">
      <alignment horizontal="left" vertical="center"/>
    </xf>
    <xf numFmtId="0" fontId="21" fillId="7" borderId="0" xfId="0" applyFont="1" applyFill="1" applyBorder="1" applyAlignment="1">
      <alignment horizontal="left" vertical="center"/>
    </xf>
    <xf numFmtId="0" fontId="48" fillId="7" borderId="0" xfId="0" applyFont="1" applyFill="1" applyBorder="1" applyAlignment="1">
      <alignment vertical="center" wrapText="1"/>
    </xf>
    <xf numFmtId="1" fontId="37" fillId="7" borderId="0" xfId="0" applyNumberFormat="1" applyFont="1" applyFill="1" applyBorder="1" applyAlignment="1">
      <alignment horizontal="center" vertical="center"/>
    </xf>
    <xf numFmtId="1" fontId="21" fillId="7" borderId="0" xfId="0" applyNumberFormat="1" applyFont="1" applyFill="1" applyBorder="1" applyAlignment="1">
      <alignment horizontal="center" vertical="center"/>
    </xf>
    <xf numFmtId="1" fontId="31" fillId="9" borderId="0" xfId="0" applyNumberFormat="1" applyFont="1" applyFill="1" applyBorder="1" applyAlignment="1">
      <alignment horizontal="center" vertical="center" wrapText="1"/>
    </xf>
    <xf numFmtId="164" fontId="31" fillId="7" borderId="0" xfId="0" applyNumberFormat="1" applyFont="1" applyFill="1" applyBorder="1" applyAlignment="1">
      <alignment horizontal="center" vertical="center" wrapText="1"/>
    </xf>
    <xf numFmtId="1" fontId="31" fillId="7" borderId="0" xfId="0" applyNumberFormat="1" applyFont="1" applyFill="1" applyBorder="1" applyAlignment="1">
      <alignment horizontal="center" vertical="center" wrapText="1"/>
    </xf>
    <xf numFmtId="1" fontId="43" fillId="7" borderId="0" xfId="0" applyNumberFormat="1" applyFont="1" applyFill="1" applyBorder="1" applyAlignment="1">
      <alignment horizontal="center" vertical="center" wrapText="1"/>
    </xf>
    <xf numFmtId="0" fontId="5" fillId="7" borderId="0" xfId="0" applyFont="1" applyFill="1" applyBorder="1" applyAlignment="1">
      <alignment horizontal="center" vertical="center"/>
    </xf>
    <xf numFmtId="1" fontId="5" fillId="7" borderId="0" xfId="0" applyNumberFormat="1" applyFont="1" applyFill="1" applyBorder="1" applyAlignment="1">
      <alignment horizontal="center" vertical="center"/>
    </xf>
    <xf numFmtId="1" fontId="31" fillId="7" borderId="0" xfId="0" applyNumberFormat="1" applyFont="1" applyFill="1" applyBorder="1" applyAlignment="1">
      <alignment horizontal="center" vertical="center"/>
    </xf>
    <xf numFmtId="0" fontId="6" fillId="7" borderId="0" xfId="0" applyFont="1" applyFill="1" applyBorder="1" applyAlignment="1" applyProtection="1">
      <alignment horizontal="center" vertical="center"/>
      <protection hidden="1"/>
    </xf>
    <xf numFmtId="0" fontId="24" fillId="7" borderId="0" xfId="0" applyFont="1" applyFill="1" applyBorder="1" applyAlignment="1" applyProtection="1">
      <alignment horizontal="center" vertical="center"/>
      <protection hidden="1"/>
    </xf>
    <xf numFmtId="0" fontId="47" fillId="7" borderId="0" xfId="0" applyFont="1" applyFill="1" applyBorder="1" applyAlignment="1">
      <alignment horizontal="center"/>
    </xf>
    <xf numFmtId="0" fontId="0" fillId="7" borderId="0" xfId="0" applyFill="1" applyBorder="1" applyAlignment="1">
      <alignment horizontal="center"/>
    </xf>
    <xf numFmtId="0" fontId="24" fillId="7" borderId="0" xfId="0" applyFont="1" applyFill="1" applyBorder="1" applyAlignment="1">
      <alignment horizontal="center"/>
    </xf>
    <xf numFmtId="0" fontId="31" fillId="7" borderId="0" xfId="0" applyFont="1" applyFill="1" applyBorder="1" applyAlignment="1">
      <alignment horizontal="center"/>
    </xf>
    <xf numFmtId="0" fontId="42" fillId="9" borderId="3" xfId="0" applyFont="1" applyFill="1" applyBorder="1" applyAlignment="1">
      <alignment horizontal="center" vertical="center"/>
    </xf>
    <xf numFmtId="0" fontId="49" fillId="7" borderId="0" xfId="0" applyFont="1" applyFill="1" applyBorder="1" applyAlignment="1">
      <alignment horizontal="left" vertical="center"/>
    </xf>
    <xf numFmtId="0" fontId="50" fillId="7" borderId="0" xfId="0" applyFont="1" applyFill="1" applyBorder="1" applyAlignment="1">
      <alignment vertical="center" wrapText="1"/>
    </xf>
    <xf numFmtId="1" fontId="51" fillId="7" borderId="0" xfId="0" applyNumberFormat="1" applyFont="1" applyFill="1" applyBorder="1" applyAlignment="1">
      <alignment horizontal="center" vertical="center"/>
    </xf>
    <xf numFmtId="1" fontId="49" fillId="7" borderId="0" xfId="0" applyNumberFormat="1" applyFont="1" applyFill="1" applyBorder="1" applyAlignment="1">
      <alignment horizontal="center" vertical="center" wrapText="1"/>
    </xf>
    <xf numFmtId="0" fontId="52" fillId="7" borderId="0" xfId="0" applyFont="1" applyFill="1" applyBorder="1" applyAlignment="1" applyProtection="1">
      <alignment horizontal="center" vertical="center"/>
      <protection hidden="1"/>
    </xf>
    <xf numFmtId="0" fontId="24" fillId="9" borderId="3" xfId="0" applyFont="1" applyFill="1" applyBorder="1" applyAlignment="1">
      <alignment horizontal="center" vertical="center"/>
    </xf>
    <xf numFmtId="0" fontId="31" fillId="7" borderId="0" xfId="0" applyFont="1" applyFill="1" applyAlignment="1">
      <alignment horizontal="left"/>
    </xf>
    <xf numFmtId="0" fontId="38" fillId="7" borderId="0" xfId="0" applyFont="1" applyFill="1" applyBorder="1" applyAlignment="1">
      <alignment horizontal="center"/>
    </xf>
    <xf numFmtId="1" fontId="53" fillId="7" borderId="0" xfId="0" applyNumberFormat="1" applyFont="1" applyFill="1" applyBorder="1" applyAlignment="1">
      <alignment horizontal="center"/>
    </xf>
    <xf numFmtId="1" fontId="38" fillId="7" borderId="0" xfId="0" applyNumberFormat="1" applyFont="1" applyFill="1" applyBorder="1" applyAlignment="1">
      <alignment horizontal="center"/>
    </xf>
    <xf numFmtId="0" fontId="41" fillId="7" borderId="0" xfId="0" applyFont="1" applyFill="1" applyBorder="1" applyAlignment="1">
      <alignment horizontal="center"/>
    </xf>
    <xf numFmtId="0" fontId="31" fillId="7" borderId="0" xfId="0" applyFont="1" applyFill="1" applyBorder="1"/>
    <xf numFmtId="0" fontId="32" fillId="0" borderId="0" xfId="0" applyFont="1"/>
    <xf numFmtId="0" fontId="5" fillId="10" borderId="0" xfId="8" applyFill="1" applyAlignment="1">
      <alignment horizontal="center"/>
    </xf>
    <xf numFmtId="0" fontId="5" fillId="0" borderId="0" xfId="4"/>
    <xf numFmtId="0" fontId="5" fillId="0" borderId="0" xfId="1"/>
    <xf numFmtId="0" fontId="24" fillId="10" borderId="0" xfId="8" applyFont="1" applyFill="1" applyAlignment="1">
      <alignment horizontal="center" vertical="center"/>
    </xf>
    <xf numFmtId="0" fontId="5" fillId="10" borderId="0" xfId="8" applyFill="1" applyAlignment="1">
      <alignment horizontal="left"/>
    </xf>
    <xf numFmtId="0" fontId="5" fillId="10" borderId="0" xfId="8" applyFill="1" applyAlignment="1">
      <alignment horizontal="right"/>
    </xf>
    <xf numFmtId="0" fontId="5" fillId="10" borderId="0" xfId="8" applyFill="1"/>
    <xf numFmtId="0" fontId="54" fillId="10" borderId="0" xfId="8" applyFont="1" applyFill="1" applyAlignment="1"/>
    <xf numFmtId="0" fontId="54" fillId="10" borderId="0" xfId="8" applyFont="1" applyFill="1" applyAlignment="1">
      <alignment horizontal="center"/>
    </xf>
    <xf numFmtId="0" fontId="21" fillId="6" borderId="3" xfId="0" applyFont="1" applyFill="1" applyBorder="1" applyAlignment="1">
      <alignment horizontal="center" vertical="center"/>
    </xf>
    <xf numFmtId="49" fontId="20" fillId="0" borderId="4" xfId="1" applyNumberFormat="1" applyFont="1" applyBorder="1" applyAlignment="1">
      <alignment horizontal="center" vertical="center"/>
    </xf>
    <xf numFmtId="49" fontId="18" fillId="0" borderId="7"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5" borderId="8" xfId="1" applyFont="1" applyFill="1" applyBorder="1" applyAlignment="1">
      <alignment horizontal="center" vertical="center"/>
    </xf>
    <xf numFmtId="0" fontId="15" fillId="5" borderId="6" xfId="1" applyFont="1" applyFill="1" applyBorder="1" applyAlignment="1">
      <alignment horizontal="center" vertical="center"/>
    </xf>
    <xf numFmtId="0" fontId="18" fillId="5" borderId="8" xfId="1" applyFont="1" applyFill="1" applyBorder="1" applyAlignment="1">
      <alignment horizontal="center" vertical="center"/>
    </xf>
    <xf numFmtId="1" fontId="31" fillId="3" borderId="31" xfId="0" applyNumberFormat="1" applyFont="1" applyFill="1" applyBorder="1" applyAlignment="1">
      <alignment horizontal="center" vertical="center" wrapText="1"/>
    </xf>
    <xf numFmtId="1" fontId="31" fillId="3" borderId="10" xfId="0" applyNumberFormat="1" applyFont="1" applyFill="1" applyBorder="1" applyAlignment="1">
      <alignment horizontal="center" vertical="center" wrapText="1"/>
    </xf>
    <xf numFmtId="0" fontId="55" fillId="0" borderId="0" xfId="8" applyFont="1"/>
    <xf numFmtId="0" fontId="5" fillId="0" borderId="0" xfId="8"/>
    <xf numFmtId="0" fontId="5" fillId="0" borderId="0" xfId="8" applyAlignment="1">
      <alignment horizontal="right"/>
    </xf>
    <xf numFmtId="0" fontId="5" fillId="0" borderId="0" xfId="8" applyAlignment="1">
      <alignment horizontal="center"/>
    </xf>
    <xf numFmtId="0" fontId="5" fillId="0" borderId="0" xfId="8" applyAlignment="1">
      <alignment horizontal="left"/>
    </xf>
    <xf numFmtId="0" fontId="58" fillId="11" borderId="6" xfId="9" applyFont="1" applyBorder="1" applyAlignment="1">
      <alignment horizontal="center"/>
    </xf>
    <xf numFmtId="0" fontId="59" fillId="11" borderId="17" xfId="9" applyFont="1" applyBorder="1" applyAlignment="1">
      <alignment horizontal="center"/>
    </xf>
    <xf numFmtId="0" fontId="60" fillId="11" borderId="6" xfId="9" applyFont="1" applyBorder="1" applyAlignment="1">
      <alignment horizontal="center"/>
    </xf>
    <xf numFmtId="0" fontId="59" fillId="11" borderId="6" xfId="9" applyFont="1" applyBorder="1" applyAlignment="1">
      <alignment horizontal="center"/>
    </xf>
    <xf numFmtId="0" fontId="61" fillId="6" borderId="27" xfId="8" applyFont="1" applyFill="1" applyBorder="1" applyAlignment="1">
      <alignment horizontal="center" vertical="center"/>
    </xf>
    <xf numFmtId="0" fontId="24" fillId="2" borderId="18" xfId="10" applyFont="1" applyFill="1" applyBorder="1" applyAlignment="1" applyProtection="1">
      <alignment horizontal="center" vertical="center"/>
      <protection locked="0"/>
    </xf>
    <xf numFmtId="0" fontId="62" fillId="12" borderId="17" xfId="8" applyFont="1" applyFill="1" applyBorder="1" applyAlignment="1"/>
    <xf numFmtId="0" fontId="62" fillId="12" borderId="0" xfId="8" applyFont="1" applyFill="1" applyBorder="1" applyAlignment="1">
      <alignment horizontal="center"/>
    </xf>
    <xf numFmtId="0" fontId="62" fillId="12" borderId="20" xfId="8" applyFont="1" applyFill="1" applyBorder="1" applyAlignment="1">
      <alignment horizontal="left"/>
    </xf>
    <xf numFmtId="0" fontId="63" fillId="0" borderId="16" xfId="8" applyFont="1" applyBorder="1" applyAlignment="1"/>
    <xf numFmtId="0" fontId="63" fillId="0" borderId="17" xfId="8" applyFont="1" applyBorder="1" applyAlignment="1">
      <alignment horizontal="center"/>
    </xf>
    <xf numFmtId="0" fontId="63" fillId="0" borderId="18" xfId="8" applyFont="1" applyBorder="1" applyAlignment="1">
      <alignment horizontal="left"/>
    </xf>
    <xf numFmtId="0" fontId="64" fillId="0" borderId="16" xfId="8" applyFont="1" applyBorder="1" applyAlignment="1"/>
    <xf numFmtId="0" fontId="64" fillId="0" borderId="17" xfId="8" applyFont="1" applyBorder="1" applyAlignment="1">
      <alignment horizontal="center"/>
    </xf>
    <xf numFmtId="0" fontId="64" fillId="0" borderId="17" xfId="8" applyFont="1" applyBorder="1" applyAlignment="1">
      <alignment horizontal="left"/>
    </xf>
    <xf numFmtId="0" fontId="65" fillId="0" borderId="17" xfId="8" applyFont="1" applyBorder="1"/>
    <xf numFmtId="0" fontId="66" fillId="0" borderId="16" xfId="8" applyFont="1" applyBorder="1" applyAlignment="1"/>
    <xf numFmtId="0" fontId="66" fillId="0" borderId="17" xfId="8" applyFont="1" applyBorder="1" applyAlignment="1">
      <alignment horizontal="center"/>
    </xf>
    <xf numFmtId="0" fontId="66" fillId="0" borderId="18" xfId="8" applyFont="1" applyBorder="1" applyAlignment="1">
      <alignment horizontal="left"/>
    </xf>
    <xf numFmtId="0" fontId="64" fillId="0" borderId="18" xfId="8" applyFont="1" applyBorder="1" applyAlignment="1">
      <alignment horizontal="left"/>
    </xf>
    <xf numFmtId="0" fontId="63" fillId="0" borderId="17" xfId="8" applyFont="1" applyBorder="1" applyAlignment="1">
      <alignment horizontal="right"/>
    </xf>
    <xf numFmtId="0" fontId="63" fillId="0" borderId="17" xfId="8" applyFont="1" applyBorder="1" applyAlignment="1">
      <alignment horizontal="left"/>
    </xf>
    <xf numFmtId="0" fontId="63" fillId="0" borderId="19" xfId="8" applyFont="1" applyBorder="1" applyAlignment="1">
      <alignment horizontal="right"/>
    </xf>
    <xf numFmtId="0" fontId="63" fillId="0" borderId="0" xfId="8" applyFont="1" applyBorder="1" applyAlignment="1">
      <alignment horizontal="center"/>
    </xf>
    <xf numFmtId="0" fontId="63" fillId="0" borderId="20" xfId="8" applyFont="1" applyBorder="1" applyAlignment="1">
      <alignment horizontal="left"/>
    </xf>
    <xf numFmtId="0" fontId="61" fillId="2" borderId="27" xfId="8" applyFont="1" applyFill="1" applyBorder="1" applyAlignment="1">
      <alignment horizontal="center" vertical="center"/>
    </xf>
    <xf numFmtId="0" fontId="24" fillId="2" borderId="20" xfId="10" applyFont="1" applyFill="1" applyBorder="1" applyAlignment="1" applyProtection="1">
      <alignment horizontal="center" vertical="center"/>
      <protection locked="0"/>
    </xf>
    <xf numFmtId="0" fontId="62" fillId="12" borderId="8" xfId="8" applyFont="1" applyFill="1" applyBorder="1" applyAlignment="1"/>
    <xf numFmtId="0" fontId="62" fillId="12" borderId="8" xfId="8" applyFont="1" applyFill="1" applyBorder="1" applyAlignment="1">
      <alignment horizontal="center"/>
    </xf>
    <xf numFmtId="0" fontId="62" fillId="12" borderId="9" xfId="8" applyFont="1" applyFill="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9"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8" xfId="8" applyFont="1" applyBorder="1" applyAlignment="1">
      <alignment horizontal="left"/>
    </xf>
    <xf numFmtId="0" fontId="63" fillId="0" borderId="7" xfId="8" applyFont="1" applyBorder="1" applyAlignment="1">
      <alignment horizontal="left"/>
    </xf>
    <xf numFmtId="0" fontId="63" fillId="0" borderId="8" xfId="8" applyFont="1" applyBorder="1" applyAlignment="1">
      <alignment horizontal="left"/>
    </xf>
    <xf numFmtId="0" fontId="66" fillId="0" borderId="7" xfId="8" applyFont="1" applyBorder="1" applyAlignment="1"/>
    <xf numFmtId="0" fontId="66" fillId="0" borderId="8" xfId="8" applyFont="1" applyBorder="1" applyAlignment="1">
      <alignment horizontal="center"/>
    </xf>
    <xf numFmtId="0" fontId="66" fillId="0" borderId="9" xfId="8" applyFont="1" applyBorder="1" applyAlignment="1">
      <alignment horizontal="left"/>
    </xf>
    <xf numFmtId="0" fontId="64" fillId="0" borderId="9" xfId="8" applyFont="1" applyBorder="1" applyAlignment="1">
      <alignment horizontal="left"/>
    </xf>
    <xf numFmtId="0" fontId="63" fillId="0" borderId="8" xfId="8" applyFont="1" applyBorder="1" applyAlignment="1">
      <alignment horizontal="right"/>
    </xf>
    <xf numFmtId="0" fontId="63" fillId="0" borderId="7" xfId="8" applyFont="1" applyBorder="1" applyAlignment="1">
      <alignment horizontal="right"/>
    </xf>
    <xf numFmtId="0" fontId="24" fillId="2" borderId="27" xfId="3" applyFont="1" applyFill="1" applyBorder="1" applyAlignment="1" applyProtection="1">
      <alignment horizontal="center" vertical="center"/>
      <protection locked="0"/>
    </xf>
    <xf numFmtId="0" fontId="70" fillId="0" borderId="0" xfId="8" applyFont="1" applyBorder="1" applyAlignment="1">
      <alignment horizontal="center"/>
    </xf>
    <xf numFmtId="0" fontId="70" fillId="0" borderId="20" xfId="8" applyFont="1" applyBorder="1" applyAlignment="1">
      <alignment horizontal="left"/>
    </xf>
    <xf numFmtId="0" fontId="62" fillId="12" borderId="0" xfId="8" applyFont="1" applyFill="1" applyAlignment="1"/>
    <xf numFmtId="0" fontId="62" fillId="12" borderId="0" xfId="8" applyFont="1" applyFill="1" applyAlignment="1">
      <alignment horizontal="center"/>
    </xf>
    <xf numFmtId="0" fontId="62" fillId="12" borderId="0" xfId="8" applyFont="1" applyFill="1" applyAlignment="1">
      <alignment horizontal="left"/>
    </xf>
    <xf numFmtId="0" fontId="70" fillId="0" borderId="19" xfId="8" applyFont="1" applyBorder="1" applyAlignment="1"/>
    <xf numFmtId="0" fontId="63" fillId="0" borderId="19" xfId="8" applyFont="1" applyBorder="1" applyAlignment="1"/>
    <xf numFmtId="0" fontId="63" fillId="0" borderId="0" xfId="8" applyFont="1" applyBorder="1" applyAlignment="1">
      <alignment horizontal="left"/>
    </xf>
    <xf numFmtId="0" fontId="70" fillId="0" borderId="16" xfId="8" applyFont="1" applyBorder="1" applyAlignment="1"/>
    <xf numFmtId="0" fontId="70" fillId="0" borderId="17" xfId="8" applyFont="1" applyBorder="1" applyAlignment="1">
      <alignment horizontal="center"/>
    </xf>
    <xf numFmtId="0" fontId="70" fillId="0" borderId="18" xfId="8" applyFont="1" applyBorder="1" applyAlignment="1">
      <alignment horizontal="left"/>
    </xf>
    <xf numFmtId="0" fontId="61" fillId="6" borderId="51" xfId="8" applyFont="1" applyFill="1" applyBorder="1" applyAlignment="1">
      <alignment horizontal="center" vertical="center"/>
    </xf>
    <xf numFmtId="0" fontId="24" fillId="2" borderId="51" xfId="3" applyFont="1" applyFill="1" applyBorder="1" applyAlignment="1" applyProtection="1">
      <alignment horizontal="center" vertical="center"/>
      <protection locked="0"/>
    </xf>
    <xf numFmtId="0" fontId="70" fillId="0" borderId="7" xfId="8" applyFont="1" applyBorder="1" applyAlignment="1"/>
    <xf numFmtId="0" fontId="70" fillId="0" borderId="8" xfId="8" applyFont="1" applyBorder="1" applyAlignment="1">
      <alignment horizontal="center"/>
    </xf>
    <xf numFmtId="0" fontId="70" fillId="0" borderId="9" xfId="8" applyFont="1" applyBorder="1" applyAlignment="1">
      <alignment horizontal="left"/>
    </xf>
    <xf numFmtId="0" fontId="64" fillId="0" borderId="7" xfId="8" applyFont="1" applyBorder="1" applyAlignment="1">
      <alignment horizontal="right"/>
    </xf>
    <xf numFmtId="0" fontId="63" fillId="0" borderId="17" xfId="8" applyFont="1" applyBorder="1" applyAlignment="1"/>
    <xf numFmtId="0" fontId="62" fillId="12" borderId="16" xfId="8" applyFont="1" applyFill="1" applyBorder="1" applyAlignment="1"/>
    <xf numFmtId="0" fontId="62" fillId="12" borderId="17" xfId="8" applyFont="1" applyFill="1" applyBorder="1" applyAlignment="1">
      <alignment horizontal="center"/>
    </xf>
    <xf numFmtId="0" fontId="62" fillId="12" borderId="18" xfId="8" applyFont="1" applyFill="1" applyBorder="1" applyAlignment="1">
      <alignment horizontal="left"/>
    </xf>
    <xf numFmtId="0" fontId="70" fillId="0" borderId="17" xfId="8" applyFont="1" applyBorder="1" applyAlignment="1">
      <alignment horizontal="right"/>
    </xf>
    <xf numFmtId="0" fontId="70" fillId="0" borderId="17" xfId="8" applyFont="1" applyBorder="1" applyAlignment="1">
      <alignment horizontal="left"/>
    </xf>
    <xf numFmtId="0" fontId="61" fillId="2" borderId="51" xfId="8" applyFont="1" applyFill="1" applyBorder="1" applyAlignment="1">
      <alignment horizontal="center" vertical="center"/>
    </xf>
    <xf numFmtId="0" fontId="63" fillId="0" borderId="8" xfId="8" applyFont="1" applyBorder="1" applyAlignment="1"/>
    <xf numFmtId="0" fontId="62" fillId="12" borderId="7" xfId="8" applyFont="1" applyFill="1" applyBorder="1" applyAlignment="1"/>
    <xf numFmtId="0" fontId="70" fillId="0" borderId="8" xfId="8" applyFont="1" applyBorder="1" applyAlignment="1">
      <alignment horizontal="right"/>
    </xf>
    <xf numFmtId="0" fontId="70" fillId="0" borderId="8" xfId="8" applyFont="1" applyBorder="1" applyAlignment="1">
      <alignment horizontal="left"/>
    </xf>
    <xf numFmtId="0" fontId="64" fillId="0" borderId="0" xfId="8" applyFont="1" applyAlignment="1"/>
    <xf numFmtId="0" fontId="64" fillId="0" borderId="0" xfId="8" applyFont="1" applyAlignment="1">
      <alignment horizontal="center"/>
    </xf>
    <xf numFmtId="0" fontId="64" fillId="0" borderId="0" xfId="8" applyFont="1" applyAlignment="1">
      <alignment horizontal="left"/>
    </xf>
    <xf numFmtId="0" fontId="64" fillId="0" borderId="17" xfId="8" applyFont="1" applyBorder="1" applyAlignment="1">
      <alignment horizontal="right"/>
    </xf>
    <xf numFmtId="0" fontId="70" fillId="0" borderId="19" xfId="8" applyFont="1" applyBorder="1" applyAlignment="1">
      <alignment horizontal="right"/>
    </xf>
    <xf numFmtId="49" fontId="70" fillId="0" borderId="19" xfId="8" applyNumberFormat="1" applyFont="1" applyBorder="1" applyAlignment="1"/>
    <xf numFmtId="0" fontId="64" fillId="0" borderId="8" xfId="8" applyFont="1" applyBorder="1" applyAlignment="1">
      <alignment horizontal="right"/>
    </xf>
    <xf numFmtId="0" fontId="70" fillId="0" borderId="17" xfId="8" applyFont="1" applyBorder="1" applyAlignment="1"/>
    <xf numFmtId="0" fontId="64" fillId="0" borderId="19" xfId="8" applyFont="1" applyBorder="1" applyAlignment="1">
      <alignment horizontal="right"/>
    </xf>
    <xf numFmtId="0" fontId="71" fillId="0" borderId="0" xfId="8" applyFont="1"/>
    <xf numFmtId="0" fontId="64" fillId="0" borderId="20" xfId="8" applyFont="1" applyBorder="1" applyAlignment="1">
      <alignment horizontal="left"/>
    </xf>
    <xf numFmtId="0" fontId="62" fillId="12" borderId="17" xfId="8" applyFont="1" applyFill="1" applyBorder="1" applyAlignment="1">
      <alignment horizontal="left"/>
    </xf>
    <xf numFmtId="0" fontId="70" fillId="0" borderId="8" xfId="8" applyFont="1" applyBorder="1" applyAlignment="1"/>
    <xf numFmtId="0" fontId="71" fillId="0" borderId="0" xfId="8" applyFont="1" applyAlignment="1">
      <alignment horizontal="right"/>
    </xf>
    <xf numFmtId="0" fontId="62" fillId="12" borderId="8" xfId="8" applyFont="1" applyFill="1" applyBorder="1" applyAlignment="1">
      <alignment horizontal="left"/>
    </xf>
    <xf numFmtId="0" fontId="24" fillId="2" borderId="27" xfId="10" applyFont="1" applyFill="1" applyBorder="1" applyAlignment="1" applyProtection="1">
      <alignment horizontal="center" vertical="center"/>
      <protection locked="0"/>
    </xf>
    <xf numFmtId="0" fontId="24" fillId="2" borderId="51" xfId="10" applyFont="1" applyFill="1" applyBorder="1" applyAlignment="1" applyProtection="1">
      <alignment horizontal="center" vertical="center"/>
      <protection locked="0"/>
    </xf>
    <xf numFmtId="0" fontId="70" fillId="0" borderId="7" xfId="8" applyFont="1" applyBorder="1" applyAlignment="1">
      <alignment horizontal="right"/>
    </xf>
    <xf numFmtId="0" fontId="64" fillId="0" borderId="0" xfId="8" applyFont="1" applyBorder="1" applyAlignment="1">
      <alignment horizontal="center"/>
    </xf>
    <xf numFmtId="0" fontId="62" fillId="12" borderId="19" xfId="8" applyFont="1" applyFill="1" applyBorder="1" applyAlignment="1">
      <alignment horizontal="left"/>
    </xf>
    <xf numFmtId="0" fontId="62" fillId="12" borderId="0" xfId="8" applyFont="1" applyFill="1" applyBorder="1" applyAlignment="1">
      <alignment horizontal="left"/>
    </xf>
    <xf numFmtId="0" fontId="62" fillId="12" borderId="19" xfId="8" applyFont="1" applyFill="1" applyBorder="1" applyAlignment="1"/>
    <xf numFmtId="0" fontId="5" fillId="2" borderId="0" xfId="8" applyFill="1"/>
    <xf numFmtId="0" fontId="61" fillId="6" borderId="52" xfId="8" applyFont="1" applyFill="1" applyBorder="1" applyAlignment="1">
      <alignment horizontal="center" vertical="center"/>
    </xf>
    <xf numFmtId="0" fontId="24" fillId="2" borderId="0" xfId="3" applyFont="1" applyFill="1" applyBorder="1" applyAlignment="1" applyProtection="1">
      <alignment horizontal="center" vertical="center"/>
      <protection locked="0"/>
    </xf>
    <xf numFmtId="0" fontId="5" fillId="2" borderId="27" xfId="8" applyFill="1" applyBorder="1" applyAlignment="1">
      <alignment horizontal="center"/>
    </xf>
    <xf numFmtId="0" fontId="5" fillId="2" borderId="51" xfId="8" applyFill="1" applyBorder="1" applyAlignment="1">
      <alignment horizontal="center"/>
    </xf>
    <xf numFmtId="0" fontId="56" fillId="0" borderId="0" xfId="8" applyFont="1" applyBorder="1" applyAlignment="1">
      <alignment horizontal="center"/>
    </xf>
    <xf numFmtId="49" fontId="72" fillId="2" borderId="0" xfId="8" applyNumberFormat="1" applyFont="1" applyFill="1" applyBorder="1" applyAlignment="1">
      <alignment horizontal="center" vertical="center"/>
    </xf>
    <xf numFmtId="0" fontId="59" fillId="2" borderId="0" xfId="9" applyFont="1" applyFill="1" applyBorder="1" applyAlignment="1">
      <alignment horizontal="center"/>
    </xf>
    <xf numFmtId="0" fontId="70" fillId="0" borderId="16" xfId="8" applyFont="1" applyFill="1" applyBorder="1" applyAlignment="1"/>
    <xf numFmtId="0" fontId="70" fillId="0" borderId="17" xfId="8" applyFont="1" applyFill="1" applyBorder="1" applyAlignment="1">
      <alignment horizontal="center"/>
    </xf>
    <xf numFmtId="0" fontId="70" fillId="0" borderId="18" xfId="8" applyFont="1" applyFill="1" applyBorder="1" applyAlignment="1">
      <alignment horizontal="left"/>
    </xf>
    <xf numFmtId="0" fontId="70" fillId="0" borderId="7" xfId="8" applyFont="1" applyFill="1" applyBorder="1" applyAlignment="1"/>
    <xf numFmtId="0" fontId="70" fillId="0" borderId="8" xfId="8" applyFont="1" applyFill="1" applyBorder="1" applyAlignment="1">
      <alignment horizontal="center"/>
    </xf>
    <xf numFmtId="0" fontId="70" fillId="0" borderId="9" xfId="8" applyFont="1" applyFill="1" applyBorder="1" applyAlignment="1">
      <alignment horizontal="left"/>
    </xf>
    <xf numFmtId="0" fontId="70" fillId="0" borderId="0" xfId="8" applyFont="1" applyBorder="1" applyAlignment="1">
      <alignment horizontal="left"/>
    </xf>
    <xf numFmtId="0" fontId="70" fillId="0" borderId="16" xfId="8" applyFont="1" applyBorder="1" applyAlignment="1">
      <alignment horizontal="right"/>
    </xf>
    <xf numFmtId="0" fontId="73" fillId="0" borderId="16" xfId="8" applyFont="1" applyBorder="1" applyAlignment="1"/>
    <xf numFmtId="0" fontId="63" fillId="0" borderId="0" xfId="8" applyFont="1" applyAlignment="1"/>
    <xf numFmtId="0" fontId="63" fillId="0" borderId="0" xfId="8" applyFont="1" applyAlignment="1">
      <alignment horizontal="center"/>
    </xf>
    <xf numFmtId="0" fontId="63" fillId="0" borderId="0" xfId="8" applyFont="1" applyAlignment="1">
      <alignment horizontal="left"/>
    </xf>
    <xf numFmtId="0" fontId="63" fillId="0" borderId="16" xfId="8" applyFont="1" applyBorder="1" applyAlignment="1">
      <alignment horizontal="right"/>
    </xf>
    <xf numFmtId="0" fontId="71" fillId="0" borderId="17" xfId="8" applyFont="1" applyBorder="1"/>
    <xf numFmtId="0" fontId="64" fillId="0" borderId="7" xfId="8" applyFont="1" applyBorder="1" applyAlignment="1">
      <alignment horizontal="left"/>
    </xf>
    <xf numFmtId="0" fontId="64" fillId="0" borderId="0" xfId="8" applyFont="1" applyBorder="1" applyAlignment="1"/>
    <xf numFmtId="0" fontId="64" fillId="0" borderId="19" xfId="8" applyFont="1" applyBorder="1" applyAlignment="1"/>
    <xf numFmtId="49" fontId="64" fillId="0" borderId="19" xfId="8" applyNumberFormat="1" applyFont="1" applyBorder="1" applyAlignment="1"/>
    <xf numFmtId="0" fontId="64" fillId="0" borderId="0" xfId="8" applyFont="1" applyBorder="1" applyAlignment="1">
      <alignment horizontal="left"/>
    </xf>
    <xf numFmtId="0" fontId="74" fillId="0" borderId="19" xfId="8" applyFont="1" applyBorder="1" applyAlignment="1">
      <alignment horizontal="right"/>
    </xf>
    <xf numFmtId="0" fontId="74" fillId="0" borderId="0" xfId="8" applyFont="1" applyBorder="1" applyAlignment="1">
      <alignment horizontal="center"/>
    </xf>
    <xf numFmtId="0" fontId="74" fillId="0" borderId="20" xfId="8" applyFont="1" applyBorder="1" applyAlignment="1">
      <alignment horizontal="left"/>
    </xf>
    <xf numFmtId="0" fontId="74" fillId="0" borderId="7" xfId="8" applyFont="1" applyBorder="1" applyAlignment="1">
      <alignment horizontal="right"/>
    </xf>
    <xf numFmtId="0" fontId="74" fillId="0" borderId="8" xfId="8" applyFont="1" applyBorder="1" applyAlignment="1">
      <alignment horizontal="center"/>
    </xf>
    <xf numFmtId="0" fontId="74" fillId="0" borderId="9" xfId="8" applyFont="1" applyBorder="1" applyAlignment="1">
      <alignment horizontal="left"/>
    </xf>
    <xf numFmtId="0" fontId="74" fillId="0" borderId="16" xfId="8" applyFont="1" applyBorder="1" applyAlignment="1">
      <alignment horizontal="right"/>
    </xf>
    <xf numFmtId="0" fontId="74" fillId="0" borderId="17" xfId="8" applyFont="1" applyBorder="1" applyAlignment="1">
      <alignment horizontal="center"/>
    </xf>
    <xf numFmtId="0" fontId="74" fillId="0" borderId="18" xfId="8" applyFont="1" applyBorder="1" applyAlignment="1">
      <alignment horizontal="left"/>
    </xf>
    <xf numFmtId="0" fontId="54" fillId="2" borderId="0" xfId="8" applyFont="1" applyFill="1" applyAlignment="1"/>
    <xf numFmtId="0" fontId="24" fillId="2" borderId="9" xfId="3" applyFont="1" applyFill="1" applyBorder="1" applyAlignment="1" applyProtection="1">
      <alignment horizontal="center" vertical="center"/>
      <protection locked="0"/>
    </xf>
    <xf numFmtId="0" fontId="24" fillId="2" borderId="18" xfId="3" applyFont="1" applyFill="1" applyBorder="1" applyAlignment="1" applyProtection="1">
      <alignment horizontal="center" vertical="center"/>
      <protection locked="0"/>
    </xf>
    <xf numFmtId="0" fontId="61" fillId="2" borderId="52" xfId="8" applyFont="1" applyFill="1" applyBorder="1" applyAlignment="1">
      <alignment horizontal="center" vertical="center"/>
    </xf>
    <xf numFmtId="0" fontId="24" fillId="2" borderId="9" xfId="10" applyFont="1" applyFill="1" applyBorder="1" applyAlignment="1" applyProtection="1">
      <alignment horizontal="center" vertical="center"/>
      <protection locked="0"/>
    </xf>
    <xf numFmtId="1" fontId="43" fillId="3" borderId="10" xfId="0" applyNumberFormat="1" applyFont="1" applyFill="1" applyBorder="1" applyAlignment="1">
      <alignment horizontal="center" vertical="center" wrapText="1"/>
    </xf>
    <xf numFmtId="0" fontId="33" fillId="7" borderId="0" xfId="0" applyFont="1" applyFill="1" applyAlignment="1">
      <alignment horizontal="center"/>
    </xf>
    <xf numFmtId="0" fontId="21" fillId="7" borderId="0" xfId="0" applyFont="1" applyFill="1" applyBorder="1" applyAlignment="1">
      <alignment horizontal="center" vertical="center"/>
    </xf>
    <xf numFmtId="0" fontId="49" fillId="7" borderId="0" xfId="0" applyFont="1" applyFill="1" applyBorder="1" applyAlignment="1">
      <alignment horizontal="center" vertical="center"/>
    </xf>
    <xf numFmtId="0" fontId="0" fillId="0" borderId="0" xfId="0" applyAlignment="1">
      <alignment horizontal="center"/>
    </xf>
    <xf numFmtId="49" fontId="20" fillId="0" borderId="7" xfId="1" applyNumberFormat="1" applyFont="1" applyBorder="1" applyAlignment="1">
      <alignment horizontal="center" vertical="center"/>
    </xf>
    <xf numFmtId="0" fontId="20" fillId="5" borderId="8" xfId="1" applyFont="1" applyFill="1" applyBorder="1" applyAlignment="1">
      <alignment horizontal="center" vertical="center"/>
    </xf>
    <xf numFmtId="0" fontId="60" fillId="11" borderId="6" xfId="9" applyFont="1" applyBorder="1" applyAlignment="1">
      <alignment horizontal="center"/>
    </xf>
    <xf numFmtId="0" fontId="59" fillId="11" borderId="6" xfId="9" applyFont="1" applyBorder="1" applyAlignment="1">
      <alignment horizontal="center"/>
    </xf>
    <xf numFmtId="1" fontId="43" fillId="3" borderId="31" xfId="0" applyNumberFormat="1" applyFont="1" applyFill="1" applyBorder="1" applyAlignment="1">
      <alignment horizontal="center" vertical="center" wrapText="1"/>
    </xf>
    <xf numFmtId="0" fontId="64" fillId="0" borderId="17" xfId="8" applyFont="1" applyBorder="1" applyAlignment="1"/>
    <xf numFmtId="0" fontId="64" fillId="0" borderId="8" xfId="8" applyFont="1" applyBorder="1" applyAlignment="1"/>
    <xf numFmtId="49" fontId="64" fillId="0" borderId="7" xfId="8" applyNumberFormat="1" applyFont="1" applyBorder="1" applyAlignment="1"/>
    <xf numFmtId="0" fontId="64" fillId="0" borderId="16" xfId="8" applyFont="1" applyBorder="1" applyAlignment="1">
      <alignment horizontal="right"/>
    </xf>
    <xf numFmtId="0" fontId="71" fillId="0" borderId="7" xfId="8" applyFont="1" applyBorder="1" applyAlignment="1">
      <alignment horizontal="right"/>
    </xf>
    <xf numFmtId="0" fontId="5" fillId="3" borderId="0" xfId="8" applyFill="1" applyAlignment="1">
      <alignment horizontal="center"/>
    </xf>
    <xf numFmtId="0" fontId="3" fillId="0" borderId="0" xfId="11"/>
    <xf numFmtId="0" fontId="33" fillId="7" borderId="0" xfId="11" applyFont="1" applyFill="1"/>
    <xf numFmtId="2" fontId="35" fillId="7" borderId="0" xfId="11" applyNumberFormat="1" applyFont="1" applyFill="1" applyAlignment="1">
      <alignment horizontal="center"/>
    </xf>
    <xf numFmtId="0" fontId="33" fillId="2" borderId="0" xfId="11" applyFont="1" applyFill="1" applyBorder="1" applyAlignment="1">
      <alignment horizontal="left"/>
    </xf>
    <xf numFmtId="0" fontId="3" fillId="0" borderId="0" xfId="11" applyAlignment="1">
      <alignment horizontal="center"/>
    </xf>
    <xf numFmtId="0" fontId="80" fillId="0" borderId="0" xfId="11" applyFont="1" applyAlignment="1">
      <alignment horizontal="center"/>
    </xf>
    <xf numFmtId="0" fontId="3" fillId="2" borderId="0" xfId="11" applyFill="1"/>
    <xf numFmtId="0" fontId="80" fillId="0" borderId="3" xfId="11" applyFont="1" applyBorder="1"/>
    <xf numFmtId="0" fontId="80" fillId="0" borderId="3" xfId="11" applyFont="1" applyBorder="1" applyAlignment="1">
      <alignment horizontal="center"/>
    </xf>
    <xf numFmtId="49" fontId="5" fillId="7" borderId="3" xfId="11" applyNumberFormat="1" applyFont="1" applyFill="1" applyBorder="1" applyAlignment="1">
      <alignment horizontal="left" vertical="center"/>
    </xf>
    <xf numFmtId="0" fontId="21" fillId="7" borderId="3" xfId="11" applyFont="1" applyFill="1" applyBorder="1" applyAlignment="1">
      <alignment horizontal="center" vertical="center"/>
    </xf>
    <xf numFmtId="0" fontId="3" fillId="0" borderId="3" xfId="11" applyBorder="1"/>
    <xf numFmtId="0" fontId="3" fillId="0" borderId="5" xfId="11" applyBorder="1" applyAlignment="1">
      <alignment horizontal="center"/>
    </xf>
    <xf numFmtId="0" fontId="3" fillId="0" borderId="3" xfId="11" applyBorder="1" applyAlignment="1">
      <alignment horizontal="center"/>
    </xf>
    <xf numFmtId="0" fontId="3" fillId="3" borderId="3" xfId="11" applyFill="1" applyBorder="1" applyAlignment="1">
      <alignment horizontal="center"/>
    </xf>
    <xf numFmtId="0" fontId="80" fillId="6" borderId="3" xfId="11" applyFont="1" applyFill="1" applyBorder="1" applyAlignment="1">
      <alignment horizontal="center"/>
    </xf>
    <xf numFmtId="0" fontId="3" fillId="0" borderId="4" xfId="11" applyBorder="1" applyAlignment="1">
      <alignment horizontal="center"/>
    </xf>
    <xf numFmtId="0" fontId="3" fillId="0" borderId="58" xfId="11" applyBorder="1"/>
    <xf numFmtId="0" fontId="3" fillId="0" borderId="59" xfId="11" applyBorder="1"/>
    <xf numFmtId="0" fontId="3" fillId="3" borderId="59" xfId="11" applyFill="1" applyBorder="1"/>
    <xf numFmtId="0" fontId="21" fillId="6" borderId="3" xfId="11" applyFont="1" applyFill="1" applyBorder="1" applyAlignment="1">
      <alignment horizontal="center" vertical="center"/>
    </xf>
    <xf numFmtId="0" fontId="3" fillId="0" borderId="60" xfId="11" applyBorder="1"/>
    <xf numFmtId="0" fontId="3" fillId="0" borderId="61" xfId="11" applyBorder="1"/>
    <xf numFmtId="0" fontId="3" fillId="14" borderId="60" xfId="11" applyFill="1" applyBorder="1"/>
    <xf numFmtId="0" fontId="3" fillId="3" borderId="61" xfId="11" applyFill="1" applyBorder="1"/>
    <xf numFmtId="0" fontId="26" fillId="7" borderId="3" xfId="11" applyFont="1" applyFill="1" applyBorder="1" applyAlignment="1">
      <alignment horizontal="left" vertical="center"/>
    </xf>
    <xf numFmtId="0" fontId="26" fillId="7" borderId="4" xfId="11" applyFont="1" applyFill="1" applyBorder="1" applyAlignment="1">
      <alignment horizontal="center" vertical="center"/>
    </xf>
    <xf numFmtId="164" fontId="31" fillId="7" borderId="3" xfId="11" applyNumberFormat="1" applyFont="1" applyFill="1" applyBorder="1" applyAlignment="1">
      <alignment horizontal="center" vertical="center" wrapText="1"/>
    </xf>
    <xf numFmtId="0" fontId="3" fillId="0" borderId="62" xfId="11" applyBorder="1"/>
    <xf numFmtId="0" fontId="3" fillId="0" borderId="63" xfId="11" applyBorder="1"/>
    <xf numFmtId="49" fontId="15" fillId="3" borderId="7" xfId="1" applyNumberFormat="1" applyFont="1" applyFill="1" applyBorder="1" applyAlignment="1">
      <alignment horizontal="center" vertical="center"/>
    </xf>
    <xf numFmtId="0" fontId="20" fillId="5" borderId="6" xfId="1" applyFont="1" applyFill="1" applyBorder="1" applyAlignment="1">
      <alignment horizontal="center" vertical="center"/>
    </xf>
    <xf numFmtId="0" fontId="15" fillId="5" borderId="5" xfId="1" applyFont="1" applyFill="1" applyBorder="1" applyAlignment="1">
      <alignment horizontal="center" vertical="center"/>
    </xf>
    <xf numFmtId="0" fontId="24" fillId="3" borderId="43" xfId="0" applyFont="1" applyFill="1" applyBorder="1" applyAlignment="1" applyProtection="1">
      <alignment horizontal="center" vertical="center"/>
      <protection hidden="1"/>
    </xf>
    <xf numFmtId="0" fontId="22" fillId="7" borderId="39" xfId="0" applyFont="1" applyFill="1" applyBorder="1" applyAlignment="1">
      <alignment horizontal="center" vertical="center"/>
    </xf>
    <xf numFmtId="0" fontId="24" fillId="7" borderId="64" xfId="0" applyFont="1" applyFill="1" applyBorder="1" applyAlignment="1">
      <alignment horizontal="center" vertical="center"/>
    </xf>
    <xf numFmtId="1" fontId="37" fillId="7" borderId="66" xfId="0" applyNumberFormat="1" applyFont="1" applyFill="1" applyBorder="1" applyAlignment="1">
      <alignment horizontal="center" vertical="center"/>
    </xf>
    <xf numFmtId="1" fontId="21" fillId="7" borderId="66" xfId="0" applyNumberFormat="1" applyFont="1" applyFill="1" applyBorder="1" applyAlignment="1">
      <alignment horizontal="center" vertical="center"/>
    </xf>
    <xf numFmtId="0" fontId="21" fillId="7" borderId="66" xfId="0" applyFont="1" applyFill="1" applyBorder="1" applyAlignment="1">
      <alignment horizontal="center" vertical="center"/>
    </xf>
    <xf numFmtId="164" fontId="31" fillId="7" borderId="67" xfId="0" applyNumberFormat="1" applyFont="1" applyFill="1" applyBorder="1" applyAlignment="1">
      <alignment horizontal="center" vertical="center" wrapText="1"/>
    </xf>
    <xf numFmtId="1" fontId="31" fillId="7" borderId="66" xfId="0" applyNumberFormat="1" applyFont="1" applyFill="1" applyBorder="1" applyAlignment="1">
      <alignment horizontal="center" vertical="center" wrapText="1"/>
    </xf>
    <xf numFmtId="1" fontId="43" fillId="7" borderId="66" xfId="0" applyNumberFormat="1" applyFont="1" applyFill="1" applyBorder="1" applyAlignment="1">
      <alignment horizontal="center" vertical="center" wrapText="1"/>
    </xf>
    <xf numFmtId="0" fontId="22" fillId="7" borderId="67" xfId="0" applyFont="1" applyFill="1" applyBorder="1" applyAlignment="1">
      <alignment horizontal="center" vertical="center"/>
    </xf>
    <xf numFmtId="1" fontId="5" fillId="7" borderId="66" xfId="0" applyNumberFormat="1" applyFont="1" applyFill="1" applyBorder="1" applyAlignment="1">
      <alignment horizontal="center" vertical="center"/>
    </xf>
    <xf numFmtId="1" fontId="31" fillId="7" borderId="68" xfId="0" applyNumberFormat="1" applyFont="1" applyFill="1" applyBorder="1" applyAlignment="1">
      <alignment horizontal="center" vertical="center"/>
    </xf>
    <xf numFmtId="1" fontId="31" fillId="7" borderId="69" xfId="0" applyNumberFormat="1" applyFont="1" applyFill="1" applyBorder="1" applyAlignment="1">
      <alignment horizontal="center" vertical="center" wrapText="1"/>
    </xf>
    <xf numFmtId="0" fontId="6" fillId="7" borderId="64" xfId="0" applyFont="1" applyFill="1" applyBorder="1" applyAlignment="1" applyProtection="1">
      <alignment horizontal="center" vertical="center"/>
      <protection hidden="1"/>
    </xf>
    <xf numFmtId="0" fontId="24" fillId="7" borderId="69" xfId="0" applyFont="1" applyFill="1" applyBorder="1" applyAlignment="1" applyProtection="1">
      <alignment horizontal="center" vertical="center"/>
      <protection hidden="1"/>
    </xf>
    <xf numFmtId="0" fontId="6" fillId="7" borderId="70" xfId="0" applyFont="1" applyFill="1" applyBorder="1" applyAlignment="1" applyProtection="1">
      <alignment horizontal="center" vertical="center"/>
      <protection hidden="1"/>
    </xf>
    <xf numFmtId="0" fontId="24" fillId="7" borderId="71" xfId="0" applyFont="1" applyFill="1" applyBorder="1" applyAlignment="1" applyProtection="1">
      <alignment horizontal="center" vertical="center"/>
      <protection hidden="1"/>
    </xf>
    <xf numFmtId="0" fontId="6" fillId="7" borderId="72" xfId="0" applyFont="1" applyFill="1" applyBorder="1" applyAlignment="1" applyProtection="1">
      <alignment horizontal="center" vertical="center"/>
      <protection hidden="1"/>
    </xf>
    <xf numFmtId="0" fontId="24" fillId="7" borderId="73" xfId="0" applyFont="1" applyFill="1" applyBorder="1" applyAlignment="1" applyProtection="1">
      <alignment horizontal="center" vertical="center"/>
      <protection hidden="1"/>
    </xf>
    <xf numFmtId="0" fontId="6" fillId="7" borderId="74" xfId="0" applyFont="1" applyFill="1" applyBorder="1" applyAlignment="1" applyProtection="1">
      <alignment horizontal="center" vertical="center"/>
      <protection hidden="1"/>
    </xf>
    <xf numFmtId="0" fontId="31" fillId="7" borderId="74" xfId="0" applyFont="1" applyFill="1" applyBorder="1" applyAlignment="1">
      <alignment horizontal="center"/>
    </xf>
    <xf numFmtId="0" fontId="31" fillId="7" borderId="67" xfId="0" applyFont="1" applyFill="1" applyBorder="1" applyAlignment="1">
      <alignment horizontal="center"/>
    </xf>
    <xf numFmtId="0" fontId="31" fillId="7" borderId="66" xfId="0" applyFont="1" applyFill="1" applyBorder="1" applyAlignment="1">
      <alignment horizontal="center"/>
    </xf>
    <xf numFmtId="0" fontId="31" fillId="7" borderId="69" xfId="0" applyFont="1" applyFill="1" applyBorder="1" applyAlignment="1">
      <alignment horizontal="center"/>
    </xf>
    <xf numFmtId="0" fontId="0" fillId="7" borderId="64"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24" fillId="7" borderId="67" xfId="0" applyFont="1" applyFill="1" applyBorder="1" applyAlignment="1">
      <alignment horizontal="center"/>
    </xf>
    <xf numFmtId="0" fontId="24" fillId="7" borderId="75" xfId="0" applyFont="1" applyFill="1" applyBorder="1" applyAlignment="1">
      <alignment horizontal="center"/>
    </xf>
    <xf numFmtId="0" fontId="59" fillId="11" borderId="6" xfId="9" applyFont="1" applyBorder="1" applyAlignment="1">
      <alignment horizontal="center"/>
    </xf>
    <xf numFmtId="0" fontId="56" fillId="0" borderId="0" xfId="8" applyFont="1" applyBorder="1" applyAlignment="1">
      <alignment horizontal="center"/>
    </xf>
    <xf numFmtId="0" fontId="60" fillId="11" borderId="6" xfId="9" applyFont="1" applyBorder="1" applyAlignment="1">
      <alignment horizontal="center"/>
    </xf>
    <xf numFmtId="49" fontId="69" fillId="13" borderId="0" xfId="8" applyNumberFormat="1" applyFont="1" applyFill="1" applyBorder="1" applyAlignment="1">
      <alignment horizontal="center" vertical="center"/>
    </xf>
    <xf numFmtId="0" fontId="60" fillId="11" borderId="6" xfId="9" applyFont="1" applyBorder="1" applyAlignment="1">
      <alignment horizontal="center"/>
    </xf>
    <xf numFmtId="0" fontId="55" fillId="0" borderId="0" xfId="8" applyFont="1" applyFill="1" applyBorder="1" applyAlignment="1">
      <alignment horizontal="center" vertical="center"/>
    </xf>
    <xf numFmtId="0" fontId="61" fillId="2" borderId="0" xfId="8" applyFont="1" applyFill="1" applyBorder="1" applyAlignment="1">
      <alignment horizontal="center" vertical="center"/>
    </xf>
    <xf numFmtId="0" fontId="24" fillId="2" borderId="0" xfId="10" applyFont="1" applyFill="1" applyBorder="1" applyAlignment="1" applyProtection="1">
      <alignment horizontal="center" vertical="center"/>
      <protection locked="0"/>
    </xf>
    <xf numFmtId="0" fontId="63" fillId="0" borderId="0" xfId="8" applyFont="1" applyBorder="1" applyAlignment="1">
      <alignment horizontal="right"/>
    </xf>
    <xf numFmtId="0" fontId="63" fillId="0" borderId="0" xfId="8" applyFont="1" applyBorder="1" applyAlignment="1"/>
    <xf numFmtId="0" fontId="70" fillId="0" borderId="0" xfId="8" applyFont="1" applyBorder="1" applyAlignment="1"/>
    <xf numFmtId="0" fontId="67" fillId="0" borderId="0" xfId="8" applyFont="1" applyBorder="1" applyAlignment="1">
      <alignment horizontal="center" vertical="center"/>
    </xf>
    <xf numFmtId="0" fontId="68" fillId="0" borderId="0" xfId="8" applyFont="1" applyBorder="1" applyAlignment="1">
      <alignment horizontal="center" vertical="center"/>
    </xf>
    <xf numFmtId="49" fontId="76" fillId="2" borderId="0" xfId="8" applyNumberFormat="1" applyFont="1" applyFill="1" applyBorder="1" applyAlignment="1">
      <alignment horizontal="center" vertical="center"/>
    </xf>
    <xf numFmtId="49" fontId="63" fillId="0" borderId="19" xfId="8" applyNumberFormat="1" applyFont="1" applyBorder="1" applyAlignment="1"/>
    <xf numFmtId="0" fontId="64" fillId="0" borderId="0" xfId="8" applyFont="1" applyBorder="1" applyAlignment="1">
      <alignment horizontal="right"/>
    </xf>
    <xf numFmtId="49" fontId="63" fillId="0" borderId="7" xfId="8" applyNumberFormat="1" applyFont="1" applyBorder="1" applyAlignment="1"/>
    <xf numFmtId="0" fontId="56" fillId="0" borderId="0" xfId="8" applyFont="1" applyBorder="1" applyAlignment="1">
      <alignment horizontal="center"/>
    </xf>
    <xf numFmtId="0" fontId="59" fillId="11" borderId="6" xfId="9" applyFont="1" applyBorder="1" applyAlignment="1">
      <alignment horizontal="center"/>
    </xf>
    <xf numFmtId="0" fontId="60" fillId="11" borderId="6" xfId="9" applyFont="1" applyBorder="1" applyAlignment="1">
      <alignment horizontal="center"/>
    </xf>
    <xf numFmtId="0" fontId="77" fillId="0" borderId="0" xfId="8" applyFont="1" applyBorder="1" applyAlignment="1">
      <alignment horizontal="center" vertical="center"/>
    </xf>
    <xf numFmtId="0" fontId="65" fillId="0" borderId="0" xfId="8" applyFont="1"/>
    <xf numFmtId="0" fontId="65" fillId="0" borderId="0" xfId="8" applyFont="1" applyAlignment="1">
      <alignment horizontal="right"/>
    </xf>
    <xf numFmtId="0" fontId="65" fillId="0" borderId="7" xfId="8" applyFont="1" applyBorder="1" applyAlignment="1">
      <alignment horizontal="right"/>
    </xf>
    <xf numFmtId="0" fontId="29" fillId="7" borderId="0" xfId="0" applyFont="1" applyFill="1" applyAlignment="1">
      <alignment horizontal="center"/>
    </xf>
    <xf numFmtId="0" fontId="5" fillId="7" borderId="0" xfId="3" applyFill="1"/>
    <xf numFmtId="0" fontId="31" fillId="7" borderId="0" xfId="3" applyFont="1" applyFill="1"/>
    <xf numFmtId="0" fontId="31" fillId="0" borderId="0" xfId="3" applyFont="1" applyFill="1"/>
    <xf numFmtId="0" fontId="5" fillId="0" borderId="0" xfId="3"/>
    <xf numFmtId="0" fontId="22" fillId="0" borderId="19" xfId="8" applyFont="1" applyBorder="1" applyAlignment="1">
      <alignment horizontal="center"/>
    </xf>
    <xf numFmtId="0" fontId="22" fillId="0" borderId="0" xfId="8" applyFont="1" applyBorder="1" applyAlignment="1">
      <alignment horizontal="center"/>
    </xf>
    <xf numFmtId="0" fontId="22" fillId="0" borderId="0" xfId="8" applyFont="1" applyBorder="1"/>
    <xf numFmtId="0" fontId="22" fillId="0" borderId="0" xfId="8" applyFont="1" applyBorder="1" applyAlignment="1">
      <alignment horizontal="right"/>
    </xf>
    <xf numFmtId="0" fontId="22" fillId="0" borderId="0" xfId="8" applyFont="1" applyBorder="1" applyAlignment="1">
      <alignment horizontal="left"/>
    </xf>
    <xf numFmtId="0" fontId="22" fillId="0" borderId="20" xfId="8" applyFont="1" applyBorder="1"/>
    <xf numFmtId="0" fontId="87" fillId="11" borderId="4" xfId="9" applyFont="1" applyBorder="1" applyAlignment="1">
      <alignment horizontal="center"/>
    </xf>
    <xf numFmtId="0" fontId="87" fillId="11" borderId="6" xfId="9" applyFont="1" applyBorder="1" applyAlignment="1">
      <alignment horizontal="center"/>
    </xf>
    <xf numFmtId="0" fontId="88" fillId="11" borderId="6" xfId="9" applyFont="1" applyBorder="1" applyAlignment="1">
      <alignment horizontal="center"/>
    </xf>
    <xf numFmtId="0" fontId="16" fillId="0" borderId="3" xfId="8" applyFont="1" applyFill="1" applyBorder="1" applyAlignment="1">
      <alignment horizontal="center"/>
    </xf>
    <xf numFmtId="0" fontId="15" fillId="18" borderId="3" xfId="8" applyFont="1" applyFill="1" applyBorder="1" applyAlignment="1">
      <alignment horizontal="center"/>
    </xf>
    <xf numFmtId="0" fontId="62" fillId="12" borderId="16" xfId="8" applyFont="1" applyFill="1" applyBorder="1" applyAlignment="1">
      <alignment horizontal="center"/>
    </xf>
    <xf numFmtId="0" fontId="64" fillId="2" borderId="16" xfId="8" applyFont="1" applyFill="1" applyBorder="1" applyAlignment="1"/>
    <xf numFmtId="0" fontId="64" fillId="2" borderId="17" xfId="8" applyFont="1" applyFill="1" applyBorder="1" applyAlignment="1">
      <alignment horizontal="center"/>
    </xf>
    <xf numFmtId="0" fontId="64" fillId="2" borderId="18" xfId="8" applyFont="1" applyFill="1" applyBorder="1" applyAlignment="1">
      <alignment horizontal="left"/>
    </xf>
    <xf numFmtId="0" fontId="66" fillId="2" borderId="0" xfId="8" applyFont="1" applyFill="1" applyBorder="1" applyAlignment="1"/>
    <xf numFmtId="0" fontId="66" fillId="2" borderId="0" xfId="8" applyFont="1" applyFill="1" applyBorder="1" applyAlignment="1">
      <alignment horizontal="center"/>
    </xf>
    <xf numFmtId="0" fontId="66" fillId="2" borderId="0" xfId="8" applyFont="1" applyFill="1" applyBorder="1" applyAlignment="1">
      <alignment horizontal="left"/>
    </xf>
    <xf numFmtId="0" fontId="66" fillId="2" borderId="19" xfId="8" applyFont="1" applyFill="1" applyBorder="1" applyAlignment="1"/>
    <xf numFmtId="0" fontId="66" fillId="2" borderId="20" xfId="8" applyFont="1" applyFill="1" applyBorder="1" applyAlignment="1">
      <alignment horizontal="left"/>
    </xf>
    <xf numFmtId="0" fontId="70" fillId="2" borderId="0" xfId="8" applyFont="1" applyFill="1" applyBorder="1" applyAlignment="1"/>
    <xf numFmtId="0" fontId="70" fillId="2" borderId="0" xfId="8" applyFont="1" applyFill="1" applyBorder="1" applyAlignment="1">
      <alignment horizontal="center"/>
    </xf>
    <xf numFmtId="0" fontId="70" fillId="2" borderId="0" xfId="8" applyFont="1" applyFill="1" applyBorder="1" applyAlignment="1">
      <alignment horizontal="left"/>
    </xf>
    <xf numFmtId="0" fontId="70" fillId="2" borderId="19" xfId="8" applyFont="1" applyFill="1" applyBorder="1" applyAlignment="1">
      <alignment horizontal="right"/>
    </xf>
    <xf numFmtId="0" fontId="70" fillId="2" borderId="20" xfId="8" applyFont="1" applyFill="1" applyBorder="1" applyAlignment="1">
      <alignment horizontal="left"/>
    </xf>
    <xf numFmtId="0" fontId="70" fillId="2" borderId="16" xfId="8" applyFont="1" applyFill="1" applyBorder="1" applyAlignment="1"/>
    <xf numFmtId="0" fontId="70" fillId="2" borderId="17" xfId="8" applyFont="1" applyFill="1" applyBorder="1" applyAlignment="1">
      <alignment horizontal="center"/>
    </xf>
    <xf numFmtId="0" fontId="70" fillId="2" borderId="18" xfId="8" applyFont="1" applyFill="1" applyBorder="1" applyAlignment="1">
      <alignment horizontal="left"/>
    </xf>
    <xf numFmtId="0" fontId="70" fillId="2" borderId="16" xfId="8" applyFont="1" applyFill="1" applyBorder="1" applyAlignment="1">
      <alignment horizontal="right"/>
    </xf>
    <xf numFmtId="0" fontId="62" fillId="12" borderId="19" xfId="8" applyFont="1" applyFill="1" applyBorder="1" applyAlignment="1">
      <alignment horizontal="center"/>
    </xf>
    <xf numFmtId="0" fontId="64" fillId="2" borderId="7" xfId="8" applyFont="1" applyFill="1" applyBorder="1" applyAlignment="1"/>
    <xf numFmtId="0" fontId="64" fillId="2" borderId="8" xfId="8" applyFont="1" applyFill="1" applyBorder="1" applyAlignment="1">
      <alignment horizontal="center"/>
    </xf>
    <xf numFmtId="0" fontId="64" fillId="2" borderId="9" xfId="8" applyFont="1" applyFill="1" applyBorder="1" applyAlignment="1">
      <alignment horizontal="left"/>
    </xf>
    <xf numFmtId="0" fontId="66" fillId="2" borderId="8" xfId="8" applyFont="1" applyFill="1" applyBorder="1" applyAlignment="1">
      <alignment horizontal="right"/>
    </xf>
    <xf numFmtId="0" fontId="66" fillId="2" borderId="8" xfId="8" applyFont="1" applyFill="1" applyBorder="1" applyAlignment="1">
      <alignment horizontal="center"/>
    </xf>
    <xf numFmtId="0" fontId="66" fillId="2" borderId="8" xfId="8" applyFont="1" applyFill="1" applyBorder="1" applyAlignment="1">
      <alignment horizontal="left"/>
    </xf>
    <xf numFmtId="0" fontId="66" fillId="2" borderId="7" xfId="8" applyFont="1" applyFill="1" applyBorder="1" applyAlignment="1">
      <alignment horizontal="right"/>
    </xf>
    <xf numFmtId="0" fontId="66" fillId="2" borderId="9" xfId="8" applyFont="1" applyFill="1" applyBorder="1" applyAlignment="1">
      <alignment horizontal="left"/>
    </xf>
    <xf numFmtId="0" fontId="70" fillId="2" borderId="8" xfId="8" applyFont="1" applyFill="1" applyBorder="1" applyAlignment="1">
      <alignment horizontal="right"/>
    </xf>
    <xf numFmtId="0" fontId="70" fillId="2" borderId="8" xfId="8" applyFont="1" applyFill="1" applyBorder="1" applyAlignment="1">
      <alignment horizontal="center"/>
    </xf>
    <xf numFmtId="0" fontId="70" fillId="2" borderId="7" xfId="8" applyFont="1" applyFill="1" applyBorder="1" applyAlignment="1">
      <alignment horizontal="right"/>
    </xf>
    <xf numFmtId="0" fontId="70" fillId="2" borderId="9" xfId="8" applyFont="1" applyFill="1" applyBorder="1" applyAlignment="1">
      <alignment horizontal="left"/>
    </xf>
    <xf numFmtId="0" fontId="66" fillId="2" borderId="16" xfId="8" applyFont="1" applyFill="1" applyBorder="1" applyAlignment="1">
      <alignment horizontal="right"/>
    </xf>
    <xf numFmtId="0" fontId="66" fillId="2" borderId="17" xfId="8" applyFont="1" applyFill="1" applyBorder="1" applyAlignment="1">
      <alignment horizontal="center"/>
    </xf>
    <xf numFmtId="0" fontId="66" fillId="2" borderId="18" xfId="8" applyFont="1" applyFill="1" applyBorder="1" applyAlignment="1">
      <alignment horizontal="left"/>
    </xf>
    <xf numFmtId="0" fontId="66" fillId="2" borderId="17" xfId="8" applyFont="1" applyFill="1" applyBorder="1" applyAlignment="1"/>
    <xf numFmtId="0" fontId="66" fillId="2" borderId="17" xfId="8" applyFont="1" applyFill="1" applyBorder="1" applyAlignment="1">
      <alignment horizontal="left"/>
    </xf>
    <xf numFmtId="0" fontId="66" fillId="2" borderId="8" xfId="8" applyFont="1" applyFill="1" applyBorder="1" applyAlignment="1"/>
    <xf numFmtId="0" fontId="66" fillId="2" borderId="16" xfId="8" applyFont="1" applyFill="1" applyBorder="1" applyAlignment="1"/>
    <xf numFmtId="0" fontId="62" fillId="12" borderId="7" xfId="8" applyFont="1" applyFill="1" applyBorder="1" applyAlignment="1">
      <alignment horizontal="center"/>
    </xf>
    <xf numFmtId="0" fontId="66" fillId="2" borderId="7" xfId="8" applyFont="1" applyFill="1" applyBorder="1" applyAlignment="1"/>
    <xf numFmtId="0" fontId="86" fillId="7" borderId="19" xfId="7" applyFont="1" applyFill="1" applyBorder="1" applyAlignment="1">
      <alignment horizontal="center"/>
    </xf>
    <xf numFmtId="0" fontId="86" fillId="7" borderId="0" xfId="7" applyFont="1" applyFill="1" applyBorder="1" applyAlignment="1">
      <alignment horizontal="center"/>
    </xf>
    <xf numFmtId="0" fontId="86" fillId="7" borderId="20" xfId="7" applyFont="1" applyFill="1" applyBorder="1" applyAlignment="1">
      <alignment horizontal="center"/>
    </xf>
    <xf numFmtId="49" fontId="20" fillId="3" borderId="4" xfId="1" applyNumberFormat="1" applyFont="1" applyFill="1" applyBorder="1" applyAlignment="1">
      <alignment horizontal="center" vertical="center"/>
    </xf>
    <xf numFmtId="49" fontId="20" fillId="3" borderId="7" xfId="1" applyNumberFormat="1" applyFont="1" applyFill="1" applyBorder="1" applyAlignment="1">
      <alignment horizontal="center" vertical="center"/>
    </xf>
    <xf numFmtId="49" fontId="18" fillId="0" borderId="4" xfId="1" applyNumberFormat="1" applyFont="1" applyBorder="1" applyAlignment="1">
      <alignment horizontal="center" vertical="center"/>
    </xf>
    <xf numFmtId="49" fontId="16" fillId="3" borderId="7" xfId="1" applyNumberFormat="1" applyFont="1" applyFill="1" applyBorder="1" applyAlignment="1">
      <alignment horizontal="center" vertical="center"/>
    </xf>
    <xf numFmtId="0" fontId="18" fillId="5" borderId="5" xfId="1" applyFont="1" applyFill="1" applyBorder="1" applyAlignment="1">
      <alignment horizontal="center" vertical="center"/>
    </xf>
    <xf numFmtId="0" fontId="17" fillId="5" borderId="8" xfId="1" applyFont="1" applyFill="1" applyBorder="1" applyAlignment="1">
      <alignment horizontal="center" vertical="center"/>
    </xf>
    <xf numFmtId="0" fontId="29" fillId="7" borderId="0" xfId="0" applyFont="1" applyFill="1" applyAlignment="1">
      <alignment horizontal="center"/>
    </xf>
    <xf numFmtId="0" fontId="94" fillId="0" borderId="0" xfId="3" applyFont="1" applyAlignment="1" applyProtection="1">
      <protection locked="0" hidden="1"/>
    </xf>
    <xf numFmtId="0" fontId="5" fillId="0" borderId="0" xfId="3" applyFont="1"/>
    <xf numFmtId="0" fontId="59" fillId="15" borderId="6" xfId="17" applyFont="1" applyBorder="1" applyAlignment="1">
      <alignment horizontal="center"/>
    </xf>
    <xf numFmtId="0" fontId="60" fillId="15" borderId="6" xfId="17" applyFont="1" applyBorder="1" applyAlignment="1">
      <alignment horizontal="center"/>
    </xf>
    <xf numFmtId="0" fontId="5" fillId="0" borderId="0" xfId="8" applyBorder="1" applyAlignment="1">
      <alignment horizontal="center" vertical="center"/>
    </xf>
    <xf numFmtId="0" fontId="5" fillId="0" borderId="8" xfId="8" applyBorder="1" applyAlignment="1">
      <alignment horizontal="center" vertical="center"/>
    </xf>
    <xf numFmtId="0" fontId="5" fillId="0" borderId="0" xfId="8" applyBorder="1"/>
    <xf numFmtId="0" fontId="64" fillId="2" borderId="0" xfId="8" applyFont="1" applyFill="1" applyBorder="1" applyAlignment="1"/>
    <xf numFmtId="0" fontId="64" fillId="2" borderId="0" xfId="8" applyFont="1" applyFill="1" applyBorder="1" applyAlignment="1">
      <alignment horizontal="center"/>
    </xf>
    <xf numFmtId="0" fontId="64" fillId="2" borderId="0" xfId="8" applyFont="1" applyFill="1" applyBorder="1" applyAlignment="1">
      <alignment horizontal="left"/>
    </xf>
    <xf numFmtId="0" fontId="70" fillId="2" borderId="0" xfId="8" applyFont="1" applyFill="1" applyBorder="1" applyAlignment="1">
      <alignment horizontal="right"/>
    </xf>
    <xf numFmtId="0" fontId="62" fillId="12" borderId="0" xfId="8" applyFont="1" applyFill="1" applyBorder="1" applyAlignment="1"/>
    <xf numFmtId="0" fontId="5" fillId="0" borderId="0" xfId="8" applyBorder="1" applyAlignment="1">
      <alignment horizontal="right"/>
    </xf>
    <xf numFmtId="0" fontId="5" fillId="0" borderId="0" xfId="8" applyBorder="1" applyAlignment="1">
      <alignment horizontal="left"/>
    </xf>
    <xf numFmtId="0" fontId="101" fillId="3" borderId="4" xfId="8" applyFont="1" applyFill="1" applyBorder="1" applyAlignment="1"/>
    <xf numFmtId="0" fontId="101" fillId="3" borderId="6" xfId="8" applyFont="1" applyFill="1" applyBorder="1" applyAlignment="1"/>
    <xf numFmtId="0" fontId="101" fillId="3" borderId="5" xfId="8" applyFont="1" applyFill="1" applyBorder="1" applyAlignment="1"/>
    <xf numFmtId="0" fontId="18" fillId="5" borderId="9" xfId="1" applyFont="1" applyFill="1" applyBorder="1" applyAlignment="1">
      <alignment horizontal="center" vertical="center"/>
    </xf>
    <xf numFmtId="0" fontId="59" fillId="11" borderId="6" xfId="9" applyFont="1" applyBorder="1" applyAlignment="1">
      <alignment horizontal="center"/>
    </xf>
    <xf numFmtId="0" fontId="60" fillId="11" borderId="6" xfId="9" applyFont="1" applyBorder="1" applyAlignment="1">
      <alignment horizontal="center"/>
    </xf>
    <xf numFmtId="0" fontId="102" fillId="11" borderId="6" xfId="9" applyFont="1" applyBorder="1" applyAlignment="1">
      <alignment horizontal="center"/>
    </xf>
    <xf numFmtId="0" fontId="103" fillId="0" borderId="3" xfId="8" applyFont="1" applyFill="1" applyBorder="1" applyAlignment="1">
      <alignment horizontal="center"/>
    </xf>
    <xf numFmtId="0" fontId="24" fillId="18" borderId="3" xfId="8" applyFont="1" applyFill="1" applyBorder="1" applyAlignment="1">
      <alignment horizontal="center"/>
    </xf>
    <xf numFmtId="49" fontId="5" fillId="0" borderId="0" xfId="3" applyNumberFormat="1"/>
    <xf numFmtId="0" fontId="105" fillId="0" borderId="17" xfId="8" applyFont="1" applyFill="1" applyBorder="1"/>
    <xf numFmtId="0" fontId="62" fillId="19" borderId="16" xfId="8" applyFont="1" applyFill="1" applyBorder="1" applyAlignment="1"/>
    <xf numFmtId="0" fontId="62" fillId="19" borderId="0" xfId="8" applyFont="1" applyFill="1" applyBorder="1" applyAlignment="1">
      <alignment horizontal="center"/>
    </xf>
    <xf numFmtId="0" fontId="62" fillId="19" borderId="20" xfId="8" applyFont="1" applyFill="1" applyBorder="1" applyAlignment="1">
      <alignment horizontal="left"/>
    </xf>
    <xf numFmtId="0" fontId="66" fillId="2" borderId="16" xfId="8" applyFont="1" applyFill="1" applyBorder="1" applyAlignment="1">
      <alignment horizontal="left"/>
    </xf>
    <xf numFmtId="0" fontId="66" fillId="2" borderId="19" xfId="8" applyFont="1" applyFill="1" applyBorder="1" applyAlignment="1">
      <alignment horizontal="right"/>
    </xf>
    <xf numFmtId="0" fontId="107" fillId="0" borderId="8" xfId="8" applyFont="1" applyFill="1" applyBorder="1"/>
    <xf numFmtId="0" fontId="62" fillId="19" borderId="7" xfId="8" applyFont="1" applyFill="1" applyBorder="1" applyAlignment="1"/>
    <xf numFmtId="0" fontId="62" fillId="19" borderId="8" xfId="8" applyFont="1" applyFill="1" applyBorder="1" applyAlignment="1">
      <alignment horizontal="center"/>
    </xf>
    <xf numFmtId="0" fontId="62" fillId="19" borderId="9" xfId="8" applyFont="1" applyFill="1" applyBorder="1" applyAlignment="1">
      <alignment horizontal="left"/>
    </xf>
    <xf numFmtId="0" fontId="66" fillId="2" borderId="7" xfId="8" applyFont="1" applyFill="1" applyBorder="1" applyAlignment="1">
      <alignment horizontal="left"/>
    </xf>
    <xf numFmtId="0" fontId="107" fillId="0" borderId="17" xfId="8" applyFont="1" applyFill="1" applyBorder="1"/>
    <xf numFmtId="0" fontId="66" fillId="2" borderId="0" xfId="8" applyFont="1" applyFill="1" applyAlignment="1"/>
    <xf numFmtId="0" fontId="66" fillId="2" borderId="0" xfId="8" applyFont="1" applyFill="1" applyAlignment="1">
      <alignment horizontal="center"/>
    </xf>
    <xf numFmtId="0" fontId="66" fillId="2" borderId="0" xfId="8" applyFont="1" applyFill="1" applyAlignment="1">
      <alignment horizontal="left"/>
    </xf>
    <xf numFmtId="0" fontId="66" fillId="2" borderId="19" xfId="8" applyFont="1" applyFill="1" applyBorder="1" applyAlignment="1">
      <alignment horizontal="left"/>
    </xf>
    <xf numFmtId="0" fontId="62" fillId="19" borderId="17" xfId="8" applyFont="1" applyFill="1" applyBorder="1" applyAlignment="1">
      <alignment horizontal="center"/>
    </xf>
    <xf numFmtId="0" fontId="62" fillId="19" borderId="18" xfId="8" applyFont="1" applyFill="1" applyBorder="1" applyAlignment="1">
      <alignment horizontal="left"/>
    </xf>
    <xf numFmtId="0" fontId="5" fillId="2" borderId="16" xfId="8" applyFill="1" applyBorder="1" applyAlignment="1">
      <alignment horizontal="right"/>
    </xf>
    <xf numFmtId="0" fontId="62" fillId="2" borderId="19" xfId="8" applyFont="1" applyFill="1" applyBorder="1" applyAlignment="1">
      <alignment horizontal="left"/>
    </xf>
    <xf numFmtId="0" fontId="62" fillId="2" borderId="0" xfId="8" applyFont="1" applyFill="1" applyBorder="1" applyAlignment="1">
      <alignment horizontal="left"/>
    </xf>
    <xf numFmtId="0" fontId="62" fillId="2" borderId="7" xfId="8" applyFont="1" applyFill="1" applyBorder="1" applyAlignment="1">
      <alignment horizontal="left"/>
    </xf>
    <xf numFmtId="0" fontId="62" fillId="2" borderId="8" xfId="8" applyFont="1" applyFill="1" applyBorder="1" applyAlignment="1">
      <alignment horizontal="left"/>
    </xf>
    <xf numFmtId="0" fontId="107" fillId="0" borderId="0" xfId="8" applyFont="1" applyFill="1" applyBorder="1"/>
    <xf numFmtId="0" fontId="66" fillId="2" borderId="17" xfId="8" applyFont="1" applyFill="1" applyBorder="1" applyAlignment="1">
      <alignment horizontal="right"/>
    </xf>
    <xf numFmtId="0" fontId="20" fillId="5" borderId="5" xfId="1" applyFont="1" applyFill="1" applyBorder="1" applyAlignment="1">
      <alignment horizontal="center" vertical="center"/>
    </xf>
    <xf numFmtId="0" fontId="17" fillId="5" borderId="6" xfId="1" applyFont="1" applyFill="1" applyBorder="1" applyAlignment="1">
      <alignment horizontal="center" vertical="center"/>
    </xf>
    <xf numFmtId="0" fontId="20" fillId="5" borderId="9" xfId="1" applyFont="1" applyFill="1" applyBorder="1" applyAlignment="1">
      <alignment horizontal="center" vertical="center"/>
    </xf>
    <xf numFmtId="0" fontId="56" fillId="0" borderId="0" xfId="8" applyFont="1" applyBorder="1" applyAlignment="1">
      <alignment horizontal="center"/>
    </xf>
    <xf numFmtId="0" fontId="59" fillId="11" borderId="6" xfId="9" applyFont="1" applyBorder="1" applyAlignment="1">
      <alignment horizontal="center"/>
    </xf>
    <xf numFmtId="0" fontId="60" fillId="11" borderId="6" xfId="9" applyFont="1" applyBorder="1" applyAlignment="1">
      <alignment horizontal="center"/>
    </xf>
    <xf numFmtId="0" fontId="70" fillId="2" borderId="8" xfId="8" applyFont="1" applyFill="1" applyBorder="1" applyAlignment="1"/>
    <xf numFmtId="0" fontId="70" fillId="2" borderId="8" xfId="8" applyFont="1" applyFill="1" applyBorder="1" applyAlignment="1">
      <alignment horizontal="left"/>
    </xf>
    <xf numFmtId="0" fontId="70" fillId="2" borderId="17" xfId="8" applyFont="1" applyFill="1" applyBorder="1" applyAlignment="1">
      <alignment horizontal="left"/>
    </xf>
    <xf numFmtId="0" fontId="70" fillId="2" borderId="7" xfId="8" applyFont="1" applyFill="1" applyBorder="1" applyAlignment="1"/>
    <xf numFmtId="0" fontId="70" fillId="2" borderId="19" xfId="8" applyFont="1" applyFill="1" applyBorder="1" applyAlignment="1"/>
    <xf numFmtId="0" fontId="70" fillId="2" borderId="17" xfId="8" applyFont="1" applyFill="1" applyBorder="1" applyAlignment="1"/>
    <xf numFmtId="0" fontId="70" fillId="2" borderId="16" xfId="8" applyFont="1" applyFill="1" applyBorder="1" applyAlignment="1">
      <alignment horizontal="left"/>
    </xf>
    <xf numFmtId="0" fontId="70" fillId="2" borderId="7" xfId="8" applyFont="1" applyFill="1" applyBorder="1" applyAlignment="1">
      <alignment horizontal="left"/>
    </xf>
    <xf numFmtId="0" fontId="70" fillId="2" borderId="0" xfId="8" applyFont="1" applyFill="1" applyAlignment="1"/>
    <xf numFmtId="0" fontId="70" fillId="2" borderId="0" xfId="8" applyFont="1" applyFill="1" applyAlignment="1">
      <alignment horizontal="center"/>
    </xf>
    <xf numFmtId="0" fontId="70" fillId="2" borderId="0" xfId="8" applyFont="1" applyFill="1" applyAlignment="1">
      <alignment horizontal="left"/>
    </xf>
    <xf numFmtId="0" fontId="70" fillId="2" borderId="17" xfId="8" applyFont="1" applyFill="1" applyBorder="1" applyAlignment="1">
      <alignment horizontal="right"/>
    </xf>
    <xf numFmtId="0" fontId="70" fillId="2" borderId="19" xfId="8" applyFont="1" applyFill="1" applyBorder="1" applyAlignment="1">
      <alignment horizontal="left"/>
    </xf>
    <xf numFmtId="0" fontId="64" fillId="2" borderId="8" xfId="8" applyFont="1" applyFill="1" applyBorder="1" applyAlignment="1"/>
    <xf numFmtId="0" fontId="64" fillId="2" borderId="8" xfId="8" applyFont="1" applyFill="1" applyBorder="1" applyAlignment="1">
      <alignment horizontal="left"/>
    </xf>
    <xf numFmtId="0" fontId="64" fillId="2" borderId="19" xfId="8" applyFont="1" applyFill="1" applyBorder="1" applyAlignment="1"/>
    <xf numFmtId="0" fontId="64" fillId="2" borderId="20" xfId="8" applyFont="1" applyFill="1" applyBorder="1" applyAlignment="1">
      <alignment horizontal="left"/>
    </xf>
    <xf numFmtId="0" fontId="64" fillId="2" borderId="19" xfId="8" applyFont="1" applyFill="1" applyBorder="1" applyAlignment="1">
      <alignment horizontal="right"/>
    </xf>
    <xf numFmtId="0" fontId="64" fillId="2" borderId="7" xfId="8" applyFont="1" applyFill="1" applyBorder="1" applyAlignment="1">
      <alignment horizontal="right"/>
    </xf>
    <xf numFmtId="0" fontId="64" fillId="2" borderId="19" xfId="8" applyFont="1" applyFill="1" applyBorder="1" applyAlignment="1">
      <alignment horizontal="left"/>
    </xf>
    <xf numFmtId="0" fontId="64" fillId="2" borderId="0" xfId="8" applyFont="1" applyFill="1" applyAlignment="1">
      <alignment horizontal="center"/>
    </xf>
    <xf numFmtId="0" fontId="64" fillId="2" borderId="0" xfId="8" applyFont="1" applyFill="1" applyAlignment="1">
      <alignment horizontal="left"/>
    </xf>
    <xf numFmtId="0" fontId="64" fillId="2" borderId="17" xfId="8" applyFont="1" applyFill="1" applyBorder="1" applyAlignment="1"/>
    <xf numFmtId="0" fontId="64" fillId="2" borderId="17" xfId="8" applyFont="1" applyFill="1" applyBorder="1" applyAlignment="1">
      <alignment horizontal="left"/>
    </xf>
    <xf numFmtId="0" fontId="64" fillId="2" borderId="0" xfId="8" applyFont="1" applyFill="1" applyAlignment="1"/>
    <xf numFmtId="0" fontId="64" fillId="2" borderId="16" xfId="8" applyFont="1" applyFill="1" applyBorder="1" applyAlignment="1">
      <alignment horizontal="right"/>
    </xf>
    <xf numFmtId="0" fontId="64" fillId="2" borderId="8" xfId="8" applyFont="1" applyFill="1" applyBorder="1" applyAlignment="1">
      <alignment horizontal="right"/>
    </xf>
    <xf numFmtId="0" fontId="64" fillId="2" borderId="17" xfId="8" applyFont="1" applyFill="1" applyBorder="1" applyAlignment="1">
      <alignment horizontal="right"/>
    </xf>
    <xf numFmtId="0" fontId="64" fillId="2" borderId="7" xfId="8" applyFont="1" applyFill="1" applyBorder="1" applyAlignment="1">
      <alignment horizontal="left"/>
    </xf>
    <xf numFmtId="0" fontId="61" fillId="0" borderId="0" xfId="8" applyFont="1"/>
    <xf numFmtId="0" fontId="110" fillId="0" borderId="18" xfId="0" applyFont="1" applyFill="1" applyBorder="1" applyAlignment="1" applyProtection="1">
      <alignment horizontal="center" vertical="center"/>
      <protection locked="0"/>
    </xf>
    <xf numFmtId="0" fontId="110" fillId="0" borderId="9" xfId="0" applyFont="1" applyFill="1" applyBorder="1" applyAlignment="1" applyProtection="1">
      <alignment horizontal="center" vertical="center"/>
      <protection locked="0"/>
    </xf>
    <xf numFmtId="0" fontId="113" fillId="2" borderId="27" xfId="8" applyFont="1" applyFill="1" applyBorder="1" applyAlignment="1">
      <alignment horizontal="center" vertical="center"/>
    </xf>
    <xf numFmtId="0" fontId="110" fillId="6" borderId="18" xfId="0" applyFont="1" applyFill="1" applyBorder="1" applyAlignment="1" applyProtection="1">
      <alignment horizontal="center" vertical="center"/>
      <protection locked="0"/>
    </xf>
    <xf numFmtId="0" fontId="113" fillId="2" borderId="3" xfId="8" applyFont="1" applyFill="1" applyBorder="1" applyAlignment="1">
      <alignment horizontal="center" vertical="center"/>
    </xf>
    <xf numFmtId="0" fontId="110" fillId="0" borderId="3" xfId="0" applyFont="1" applyFill="1" applyBorder="1" applyAlignment="1" applyProtection="1">
      <alignment horizontal="center" vertical="center"/>
      <protection locked="0"/>
    </xf>
    <xf numFmtId="0" fontId="114" fillId="3" borderId="18" xfId="0" applyFont="1" applyFill="1" applyBorder="1" applyAlignment="1" applyProtection="1">
      <alignment horizontal="left" vertical="center"/>
      <protection locked="0"/>
    </xf>
    <xf numFmtId="0" fontId="114" fillId="0" borderId="9" xfId="0" applyFont="1" applyFill="1" applyBorder="1" applyAlignment="1" applyProtection="1">
      <alignment horizontal="left" vertical="center"/>
      <protection locked="0"/>
    </xf>
    <xf numFmtId="0" fontId="110" fillId="0" borderId="9" xfId="0" applyFont="1" applyFill="1" applyBorder="1" applyAlignment="1" applyProtection="1">
      <alignment horizontal="left" vertical="center"/>
      <protection locked="0"/>
    </xf>
    <xf numFmtId="0" fontId="115" fillId="0" borderId="0" xfId="8" applyFont="1" applyBorder="1" applyAlignment="1">
      <alignment horizontal="center"/>
    </xf>
    <xf numFmtId="0" fontId="17" fillId="5" borderId="9" xfId="1" applyFont="1" applyFill="1" applyBorder="1" applyAlignment="1">
      <alignment horizontal="center" vertical="center"/>
    </xf>
    <xf numFmtId="1" fontId="31" fillId="3" borderId="41" xfId="0" applyNumberFormat="1" applyFont="1" applyFill="1" applyBorder="1" applyAlignment="1">
      <alignment horizontal="center" vertical="center" wrapText="1"/>
    </xf>
    <xf numFmtId="0" fontId="24" fillId="3" borderId="41" xfId="0" applyFont="1" applyFill="1" applyBorder="1" applyAlignment="1" applyProtection="1">
      <alignment horizontal="center" vertical="center"/>
      <protection hidden="1"/>
    </xf>
    <xf numFmtId="0" fontId="0" fillId="7" borderId="0" xfId="0" applyFill="1" applyAlignment="1">
      <alignment horizontal="center"/>
    </xf>
    <xf numFmtId="0" fontId="26" fillId="7" borderId="83" xfId="0" applyFont="1" applyFill="1" applyBorder="1" applyAlignment="1">
      <alignment horizontal="left" vertical="center"/>
    </xf>
    <xf numFmtId="0" fontId="26" fillId="7" borderId="22" xfId="0" applyFont="1" applyFill="1" applyBorder="1" applyAlignment="1">
      <alignment horizontal="left" vertical="center"/>
    </xf>
    <xf numFmtId="0" fontId="26" fillId="7" borderId="84" xfId="0" applyFont="1" applyFill="1" applyBorder="1" applyAlignment="1">
      <alignment horizontal="left" vertical="center"/>
    </xf>
    <xf numFmtId="0" fontId="21" fillId="7" borderId="85" xfId="0" applyFont="1" applyFill="1" applyBorder="1" applyAlignment="1">
      <alignment vertical="center"/>
    </xf>
    <xf numFmtId="0" fontId="21" fillId="7" borderId="23" xfId="0" applyFont="1" applyFill="1" applyBorder="1" applyAlignment="1">
      <alignment vertical="center"/>
    </xf>
    <xf numFmtId="0" fontId="46" fillId="7" borderId="23" xfId="0" applyFont="1" applyFill="1" applyBorder="1" applyAlignment="1">
      <alignment vertical="center"/>
    </xf>
    <xf numFmtId="0" fontId="21" fillId="7" borderId="65" xfId="0" applyFont="1" applyFill="1" applyBorder="1" applyAlignment="1">
      <alignment vertical="center"/>
    </xf>
    <xf numFmtId="49" fontId="78" fillId="3" borderId="11" xfId="8" applyNumberFormat="1" applyFont="1" applyFill="1" applyBorder="1" applyAlignment="1">
      <alignment horizontal="center" vertical="center"/>
    </xf>
    <xf numFmtId="49" fontId="78" fillId="3" borderId="13" xfId="8" applyNumberFormat="1" applyFont="1" applyFill="1" applyBorder="1" applyAlignment="1">
      <alignment horizontal="center" vertical="center"/>
    </xf>
    <xf numFmtId="0" fontId="55" fillId="0" borderId="16" xfId="8" applyFont="1" applyFill="1" applyBorder="1" applyAlignment="1">
      <alignment horizontal="center" vertical="center"/>
    </xf>
    <xf numFmtId="0" fontId="55" fillId="0" borderId="7" xfId="8" applyFont="1" applyFill="1" applyBorder="1" applyAlignment="1">
      <alignment horizontal="center" vertical="center"/>
    </xf>
    <xf numFmtId="0" fontId="67" fillId="0" borderId="16" xfId="8" applyFont="1" applyBorder="1" applyAlignment="1">
      <alignment horizontal="center" vertical="center"/>
    </xf>
    <xf numFmtId="0" fontId="67" fillId="0" borderId="7" xfId="8" applyFont="1" applyBorder="1" applyAlignment="1">
      <alignment horizontal="center" vertical="center"/>
    </xf>
    <xf numFmtId="0" fontId="68" fillId="0" borderId="27" xfId="8" applyFont="1" applyBorder="1" applyAlignment="1">
      <alignment horizontal="center" vertical="center"/>
    </xf>
    <xf numFmtId="0" fontId="68" fillId="0" borderId="51" xfId="8" applyFont="1" applyBorder="1" applyAlignment="1">
      <alignment horizontal="center" vertical="center"/>
    </xf>
    <xf numFmtId="49" fontId="69" fillId="13" borderId="17" xfId="8" applyNumberFormat="1" applyFont="1" applyFill="1" applyBorder="1" applyAlignment="1">
      <alignment horizontal="center" vertical="center"/>
    </xf>
    <xf numFmtId="49" fontId="69" fillId="13" borderId="8" xfId="8" applyNumberFormat="1" applyFont="1" applyFill="1" applyBorder="1" applyAlignment="1">
      <alignment horizontal="center" vertical="center"/>
    </xf>
    <xf numFmtId="0" fontId="68" fillId="0" borderId="16" xfId="8" applyFont="1" applyBorder="1" applyAlignment="1">
      <alignment horizontal="center" vertical="center"/>
    </xf>
    <xf numFmtId="0" fontId="68" fillId="0" borderId="7" xfId="8" applyFont="1" applyBorder="1" applyAlignment="1">
      <alignment horizontal="center" vertical="center"/>
    </xf>
    <xf numFmtId="49" fontId="5" fillId="0" borderId="53" xfId="8" applyNumberFormat="1" applyBorder="1" applyAlignment="1">
      <alignment horizontal="center" vertical="center"/>
    </xf>
    <xf numFmtId="49" fontId="69" fillId="13" borderId="0" xfId="8" applyNumberFormat="1" applyFont="1" applyFill="1" applyBorder="1" applyAlignment="1">
      <alignment horizontal="center" vertical="center"/>
    </xf>
    <xf numFmtId="49" fontId="78" fillId="2" borderId="11" xfId="8" applyNumberFormat="1" applyFont="1" applyFill="1" applyBorder="1" applyAlignment="1">
      <alignment horizontal="center" vertical="center"/>
    </xf>
    <xf numFmtId="49" fontId="78" fillId="2" borderId="13" xfId="8" applyNumberFormat="1" applyFont="1" applyFill="1" applyBorder="1" applyAlignment="1">
      <alignment horizontal="center" vertical="center"/>
    </xf>
    <xf numFmtId="0" fontId="55" fillId="0" borderId="27" xfId="8" applyFont="1" applyFill="1" applyBorder="1" applyAlignment="1">
      <alignment horizontal="center" vertical="center"/>
    </xf>
    <xf numFmtId="0" fontId="55" fillId="0" borderId="51" xfId="8" applyFont="1" applyFill="1" applyBorder="1" applyAlignment="1">
      <alignment horizontal="center" vertical="center"/>
    </xf>
    <xf numFmtId="0" fontId="77" fillId="0" borderId="0" xfId="8" applyFont="1" applyBorder="1" applyAlignment="1">
      <alignment horizontal="center"/>
    </xf>
    <xf numFmtId="0" fontId="24" fillId="3" borderId="8" xfId="8" applyFont="1" applyFill="1" applyBorder="1" applyAlignment="1">
      <alignment horizontal="center"/>
    </xf>
    <xf numFmtId="0" fontId="59" fillId="11" borderId="8" xfId="9" applyFont="1" applyBorder="1" applyAlignment="1">
      <alignment horizontal="center"/>
    </xf>
    <xf numFmtId="0" fontId="59" fillId="11" borderId="6" xfId="9" applyFont="1" applyBorder="1" applyAlignment="1">
      <alignment horizontal="center"/>
    </xf>
    <xf numFmtId="49" fontId="75" fillId="0" borderId="16" xfId="8" applyNumberFormat="1" applyFont="1" applyBorder="1" applyAlignment="1">
      <alignment horizontal="center" vertical="center"/>
    </xf>
    <xf numFmtId="49" fontId="75" fillId="0" borderId="17" xfId="8" applyNumberFormat="1" applyFont="1" applyBorder="1" applyAlignment="1">
      <alignment horizontal="center" vertical="center"/>
    </xf>
    <xf numFmtId="49" fontId="75" fillId="0" borderId="18" xfId="8" applyNumberFormat="1" applyFont="1" applyBorder="1" applyAlignment="1">
      <alignment horizontal="center" vertical="center"/>
    </xf>
    <xf numFmtId="49" fontId="75" fillId="0" borderId="7" xfId="8" applyNumberFormat="1" applyFont="1" applyBorder="1" applyAlignment="1">
      <alignment horizontal="center" vertical="center"/>
    </xf>
    <xf numFmtId="49" fontId="75" fillId="0" borderId="8" xfId="8" applyNumberFormat="1" applyFont="1" applyBorder="1" applyAlignment="1">
      <alignment horizontal="center" vertical="center"/>
    </xf>
    <xf numFmtId="49" fontId="75" fillId="0" borderId="9" xfId="8" applyNumberFormat="1" applyFont="1" applyBorder="1" applyAlignment="1">
      <alignment horizontal="center" vertical="center"/>
    </xf>
    <xf numFmtId="0" fontId="77" fillId="0" borderId="16" xfId="8" applyFont="1" applyBorder="1" applyAlignment="1">
      <alignment horizontal="center" vertical="center"/>
    </xf>
    <xf numFmtId="0" fontId="77" fillId="0" borderId="17" xfId="8" applyFont="1" applyBorder="1" applyAlignment="1">
      <alignment horizontal="center" vertical="center"/>
    </xf>
    <xf numFmtId="0" fontId="77" fillId="0" borderId="18" xfId="8" applyFont="1" applyBorder="1" applyAlignment="1">
      <alignment horizontal="center" vertical="center"/>
    </xf>
    <xf numFmtId="0" fontId="77" fillId="0" borderId="7" xfId="8" applyFont="1" applyBorder="1" applyAlignment="1">
      <alignment horizontal="center" vertical="center"/>
    </xf>
    <xf numFmtId="0" fontId="77" fillId="0" borderId="8" xfId="8" applyFont="1" applyBorder="1" applyAlignment="1">
      <alignment horizontal="center" vertical="center"/>
    </xf>
    <xf numFmtId="0" fontId="77" fillId="0" borderId="9" xfId="8" applyFont="1" applyBorder="1" applyAlignment="1">
      <alignment horizontal="center" vertical="center"/>
    </xf>
    <xf numFmtId="49" fontId="66" fillId="0" borderId="16" xfId="8" applyNumberFormat="1" applyFont="1" applyBorder="1" applyAlignment="1">
      <alignment horizontal="center" vertical="center"/>
    </xf>
    <xf numFmtId="49" fontId="66" fillId="0" borderId="17" xfId="8" applyNumberFormat="1" applyFont="1" applyBorder="1" applyAlignment="1">
      <alignment horizontal="center" vertical="center"/>
    </xf>
    <xf numFmtId="49" fontId="66" fillId="0" borderId="18" xfId="8" applyNumberFormat="1" applyFont="1" applyBorder="1" applyAlignment="1">
      <alignment horizontal="center" vertical="center"/>
    </xf>
    <xf numFmtId="49" fontId="66" fillId="0" borderId="7" xfId="8" applyNumberFormat="1" applyFont="1" applyBorder="1" applyAlignment="1">
      <alignment horizontal="center" vertical="center"/>
    </xf>
    <xf numFmtId="49" fontId="66" fillId="0" borderId="8" xfId="8" applyNumberFormat="1" applyFont="1" applyBorder="1" applyAlignment="1">
      <alignment horizontal="center" vertical="center"/>
    </xf>
    <xf numFmtId="49" fontId="66" fillId="0" borderId="9" xfId="8" applyNumberFormat="1" applyFont="1" applyBorder="1" applyAlignment="1">
      <alignment horizontal="center" vertical="center"/>
    </xf>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0" fontId="56" fillId="0" borderId="0" xfId="8" applyFont="1" applyBorder="1" applyAlignment="1">
      <alignment horizontal="center"/>
    </xf>
    <xf numFmtId="0" fontId="85" fillId="0" borderId="16" xfId="8" applyFont="1" applyBorder="1" applyAlignment="1">
      <alignment horizontal="center" vertical="center"/>
    </xf>
    <xf numFmtId="0" fontId="85" fillId="0" borderId="17" xfId="8" applyFont="1" applyBorder="1" applyAlignment="1">
      <alignment horizontal="center" vertical="center"/>
    </xf>
    <xf numFmtId="0" fontId="85" fillId="0" borderId="18" xfId="8" applyFont="1" applyBorder="1" applyAlignment="1">
      <alignment horizontal="center" vertical="center"/>
    </xf>
    <xf numFmtId="0" fontId="85" fillId="0" borderId="7" xfId="8" applyFont="1" applyBorder="1" applyAlignment="1">
      <alignment horizontal="center" vertical="center"/>
    </xf>
    <xf numFmtId="0" fontId="85" fillId="0" borderId="8" xfId="8" applyFont="1" applyBorder="1" applyAlignment="1">
      <alignment horizontal="center" vertical="center"/>
    </xf>
    <xf numFmtId="0" fontId="85" fillId="0" borderId="9" xfId="8" applyFont="1" applyBorder="1" applyAlignment="1">
      <alignment horizontal="center" vertical="center"/>
    </xf>
    <xf numFmtId="0" fontId="83" fillId="0" borderId="16" xfId="8" applyFont="1" applyBorder="1" applyAlignment="1">
      <alignment horizontal="center" vertical="center"/>
    </xf>
    <xf numFmtId="0" fontId="83" fillId="0" borderId="17" xfId="8" applyFont="1" applyBorder="1" applyAlignment="1">
      <alignment horizontal="center" vertical="center"/>
    </xf>
    <xf numFmtId="0" fontId="83" fillId="0" borderId="18" xfId="8" applyFont="1" applyBorder="1" applyAlignment="1">
      <alignment horizontal="center" vertical="center"/>
    </xf>
    <xf numFmtId="0" fontId="83" fillId="0" borderId="7" xfId="8" applyFont="1" applyBorder="1" applyAlignment="1">
      <alignment horizontal="center" vertical="center"/>
    </xf>
    <xf numFmtId="0" fontId="83" fillId="0" borderId="8" xfId="8" applyFont="1" applyBorder="1" applyAlignment="1">
      <alignment horizontal="center" vertical="center"/>
    </xf>
    <xf numFmtId="0" fontId="83" fillId="0" borderId="9" xfId="8" applyFont="1" applyBorder="1" applyAlignment="1">
      <alignment horizontal="center" vertical="center"/>
    </xf>
    <xf numFmtId="49" fontId="84" fillId="0" borderId="16" xfId="8" applyNumberFormat="1" applyFont="1" applyBorder="1" applyAlignment="1">
      <alignment horizontal="center" vertical="center"/>
    </xf>
    <xf numFmtId="49" fontId="84" fillId="0" borderId="17" xfId="8" applyNumberFormat="1" applyFont="1" applyBorder="1" applyAlignment="1">
      <alignment horizontal="center" vertical="center"/>
    </xf>
    <xf numFmtId="49" fontId="84" fillId="0" borderId="18" xfId="8" applyNumberFormat="1" applyFont="1" applyBorder="1" applyAlignment="1">
      <alignment horizontal="center" vertical="center"/>
    </xf>
    <xf numFmtId="49" fontId="84" fillId="0" borderId="7" xfId="8" applyNumberFormat="1" applyFont="1" applyBorder="1" applyAlignment="1">
      <alignment horizontal="center" vertical="center"/>
    </xf>
    <xf numFmtId="49" fontId="84" fillId="0" borderId="8" xfId="8" applyNumberFormat="1" applyFont="1" applyBorder="1" applyAlignment="1">
      <alignment horizontal="center" vertical="center"/>
    </xf>
    <xf numFmtId="49" fontId="84" fillId="0" borderId="9" xfId="8" applyNumberFormat="1" applyFont="1" applyBorder="1" applyAlignment="1">
      <alignment horizontal="center" vertical="center"/>
    </xf>
    <xf numFmtId="0" fontId="79" fillId="0" borderId="0" xfId="8" applyFont="1" applyBorder="1" applyAlignment="1">
      <alignment horizontal="center"/>
    </xf>
    <xf numFmtId="0" fontId="77" fillId="3" borderId="16" xfId="8" applyFont="1" applyFill="1" applyBorder="1" applyAlignment="1">
      <alignment horizontal="center" vertical="center"/>
    </xf>
    <xf numFmtId="0" fontId="77" fillId="3" borderId="17" xfId="8" applyFont="1" applyFill="1" applyBorder="1" applyAlignment="1">
      <alignment horizontal="center" vertical="center"/>
    </xf>
    <xf numFmtId="0" fontId="77" fillId="3" borderId="18" xfId="8" applyFont="1" applyFill="1" applyBorder="1" applyAlignment="1">
      <alignment horizontal="center" vertical="center"/>
    </xf>
    <xf numFmtId="0" fontId="77" fillId="3" borderId="7" xfId="8" applyFont="1" applyFill="1" applyBorder="1" applyAlignment="1">
      <alignment horizontal="center" vertical="center"/>
    </xf>
    <xf numFmtId="0" fontId="77" fillId="3" borderId="8" xfId="8" applyFont="1" applyFill="1" applyBorder="1" applyAlignment="1">
      <alignment horizontal="center" vertical="center"/>
    </xf>
    <xf numFmtId="0" fontId="77" fillId="3" borderId="9" xfId="8" applyFont="1" applyFill="1" applyBorder="1" applyAlignment="1">
      <alignment horizontal="center" vertical="center"/>
    </xf>
    <xf numFmtId="0" fontId="60" fillId="11" borderId="6" xfId="9" applyFont="1" applyBorder="1" applyAlignment="1">
      <alignment horizontal="center"/>
    </xf>
    <xf numFmtId="0" fontId="68" fillId="2" borderId="27" xfId="8" applyFont="1" applyFill="1" applyBorder="1" applyAlignment="1">
      <alignment horizontal="center" vertical="center"/>
    </xf>
    <xf numFmtId="0" fontId="68" fillId="2" borderId="51" xfId="8" applyFont="1" applyFill="1" applyBorder="1" applyAlignment="1">
      <alignment horizontal="center" vertical="center"/>
    </xf>
    <xf numFmtId="0" fontId="68" fillId="2" borderId="16" xfId="8" applyFont="1" applyFill="1" applyBorder="1" applyAlignment="1">
      <alignment horizontal="center" vertical="center"/>
    </xf>
    <xf numFmtId="0" fontId="68" fillId="2" borderId="7" xfId="8" applyFont="1" applyFill="1" applyBorder="1" applyAlignment="1">
      <alignment horizontal="center" vertical="center"/>
    </xf>
    <xf numFmtId="0" fontId="11" fillId="4" borderId="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3" borderId="0" xfId="1" applyFont="1" applyFill="1" applyAlignment="1">
      <alignment horizontal="center" vertical="center"/>
    </xf>
    <xf numFmtId="0" fontId="7" fillId="3" borderId="0" xfId="1" applyFont="1" applyFill="1" applyBorder="1" applyAlignment="1">
      <alignment horizontal="center" vertical="center"/>
    </xf>
    <xf numFmtId="0" fontId="11" fillId="4" borderId="1" xfId="1" applyFont="1" applyFill="1" applyBorder="1" applyAlignment="1">
      <alignment horizontal="center" vertical="center" wrapText="1"/>
    </xf>
    <xf numFmtId="0" fontId="38" fillId="5" borderId="16" xfId="0" applyFont="1" applyFill="1" applyBorder="1" applyAlignment="1" applyProtection="1">
      <alignment horizontal="center" vertical="center"/>
      <protection hidden="1"/>
    </xf>
    <xf numFmtId="0" fontId="38" fillId="5" borderId="18" xfId="0" applyFont="1" applyFill="1" applyBorder="1" applyAlignment="1" applyProtection="1">
      <alignment horizontal="center" vertical="center"/>
      <protection hidden="1"/>
    </xf>
    <xf numFmtId="0" fontId="37" fillId="7" borderId="8" xfId="0" applyFont="1" applyFill="1" applyBorder="1" applyAlignment="1">
      <alignment horizontal="center"/>
    </xf>
    <xf numFmtId="0" fontId="38" fillId="5" borderId="28" xfId="0" applyFont="1" applyFill="1" applyBorder="1" applyAlignment="1" applyProtection="1">
      <alignment horizontal="center" vertical="center"/>
      <protection hidden="1"/>
    </xf>
    <xf numFmtId="0" fontId="38" fillId="5" borderId="24" xfId="0" applyFont="1" applyFill="1" applyBorder="1" applyAlignment="1" applyProtection="1">
      <alignment horizontal="center" vertical="center"/>
      <protection hidden="1"/>
    </xf>
    <xf numFmtId="0" fontId="38" fillId="5" borderId="27" xfId="0" applyFont="1" applyFill="1" applyBorder="1" applyAlignment="1" applyProtection="1">
      <alignment horizontal="center" vertical="center"/>
      <protection hidden="1"/>
    </xf>
    <xf numFmtId="0" fontId="29" fillId="7" borderId="0" xfId="0" applyFont="1" applyFill="1" applyAlignment="1">
      <alignment horizontal="center"/>
    </xf>
    <xf numFmtId="0" fontId="24" fillId="5" borderId="21" xfId="0" applyFont="1" applyFill="1" applyBorder="1" applyAlignment="1">
      <alignment horizontal="center"/>
    </xf>
    <xf numFmtId="0" fontId="24" fillId="5" borderId="22" xfId="0" applyFont="1" applyFill="1" applyBorder="1" applyAlignment="1">
      <alignment horizontal="center"/>
    </xf>
    <xf numFmtId="0" fontId="24" fillId="5" borderId="21" xfId="0" applyFont="1" applyFill="1" applyBorder="1" applyAlignment="1">
      <alignment horizontal="right"/>
    </xf>
    <xf numFmtId="0" fontId="24" fillId="5" borderId="23" xfId="0" applyFont="1" applyFill="1" applyBorder="1" applyAlignment="1">
      <alignment horizontal="right"/>
    </xf>
    <xf numFmtId="14" fontId="33" fillId="7" borderId="0" xfId="0" applyNumberFormat="1" applyFont="1" applyFill="1" applyBorder="1" applyAlignment="1">
      <alignment horizontal="center"/>
    </xf>
    <xf numFmtId="0" fontId="33" fillId="7" borderId="0" xfId="0" applyFont="1" applyFill="1" applyBorder="1" applyAlignment="1">
      <alignment horizontal="center"/>
    </xf>
    <xf numFmtId="0" fontId="34" fillId="7" borderId="0" xfId="0" applyFont="1" applyFill="1" applyBorder="1" applyAlignment="1">
      <alignment horizontal="center"/>
    </xf>
    <xf numFmtId="0" fontId="33" fillId="7" borderId="0" xfId="0" applyFont="1" applyFill="1" applyBorder="1" applyAlignment="1">
      <alignment horizontal="left"/>
    </xf>
    <xf numFmtId="0" fontId="106" fillId="0" borderId="27" xfId="8" applyFont="1" applyBorder="1" applyAlignment="1">
      <alignment horizontal="center" vertical="center"/>
    </xf>
    <xf numFmtId="0" fontId="106" fillId="0" borderId="51" xfId="8" applyFont="1" applyBorder="1" applyAlignment="1">
      <alignment horizontal="center" vertical="center"/>
    </xf>
    <xf numFmtId="0" fontId="90" fillId="2" borderId="27" xfId="8" applyFont="1" applyFill="1" applyBorder="1" applyAlignment="1">
      <alignment horizontal="center" vertical="center"/>
    </xf>
    <xf numFmtId="0" fontId="90" fillId="2" borderId="51" xfId="8" applyFont="1" applyFill="1" applyBorder="1" applyAlignment="1">
      <alignment horizontal="center" vertical="center"/>
    </xf>
    <xf numFmtId="0" fontId="92" fillId="0" borderId="27" xfId="8" applyFont="1" applyBorder="1" applyAlignment="1">
      <alignment horizontal="center" vertical="center"/>
    </xf>
    <xf numFmtId="0" fontId="92" fillId="0" borderId="51" xfId="8" applyFont="1" applyBorder="1" applyAlignment="1">
      <alignment horizontal="center" vertical="center"/>
    </xf>
    <xf numFmtId="0" fontId="93" fillId="17" borderId="16" xfId="16" applyFont="1" applyBorder="1" applyAlignment="1">
      <alignment horizontal="center" vertical="center"/>
    </xf>
    <xf numFmtId="0" fontId="93" fillId="17" borderId="7" xfId="16" applyFont="1" applyBorder="1" applyAlignment="1">
      <alignment horizontal="center" vertical="center"/>
    </xf>
    <xf numFmtId="0" fontId="5" fillId="0" borderId="79" xfId="8" applyBorder="1" applyAlignment="1">
      <alignment horizontal="center" vertical="center"/>
    </xf>
    <xf numFmtId="0" fontId="5" fillId="0" borderId="81" xfId="8" applyBorder="1" applyAlignment="1">
      <alignment horizontal="center" vertical="center"/>
    </xf>
    <xf numFmtId="0" fontId="90" fillId="6" borderId="27" xfId="8" applyFont="1" applyFill="1" applyBorder="1" applyAlignment="1">
      <alignment horizontal="center" vertical="center"/>
    </xf>
    <xf numFmtId="0" fontId="90" fillId="6" borderId="51" xfId="8" applyFont="1" applyFill="1" applyBorder="1" applyAlignment="1">
      <alignment horizontal="center" vertical="center"/>
    </xf>
    <xf numFmtId="0" fontId="93" fillId="17" borderId="80" xfId="16" applyFont="1" applyBorder="1" applyAlignment="1">
      <alignment horizontal="center" vertical="center"/>
    </xf>
    <xf numFmtId="0" fontId="93" fillId="17" borderId="82" xfId="16" applyFont="1" applyBorder="1" applyAlignment="1">
      <alignment horizontal="center" vertical="center"/>
    </xf>
    <xf numFmtId="0" fontId="108" fillId="2" borderId="27" xfId="8" applyFont="1" applyFill="1" applyBorder="1" applyAlignment="1">
      <alignment horizontal="center" vertical="center"/>
    </xf>
    <xf numFmtId="0" fontId="108" fillId="2" borderId="51" xfId="8" applyFont="1" applyFill="1" applyBorder="1" applyAlignment="1">
      <alignment horizontal="center" vertical="center"/>
    </xf>
    <xf numFmtId="0" fontId="99" fillId="7" borderId="0" xfId="0" applyFont="1" applyFill="1" applyAlignment="1">
      <alignment horizontal="center"/>
    </xf>
    <xf numFmtId="0" fontId="108" fillId="3" borderId="27" xfId="8" applyFont="1" applyFill="1" applyBorder="1" applyAlignment="1">
      <alignment horizontal="center" vertical="center"/>
    </xf>
    <xf numFmtId="0" fontId="108" fillId="3" borderId="51" xfId="8" applyFont="1" applyFill="1" applyBorder="1" applyAlignment="1">
      <alignment horizontal="center" vertical="center"/>
    </xf>
    <xf numFmtId="0" fontId="104" fillId="16" borderId="78" xfId="13" applyNumberFormat="1" applyFont="1" applyBorder="1" applyAlignment="1">
      <alignment horizontal="center" vertical="center"/>
    </xf>
    <xf numFmtId="0" fontId="98" fillId="0" borderId="0" xfId="3" applyFont="1" applyBorder="1" applyAlignment="1" applyProtection="1">
      <alignment horizontal="left" vertical="top"/>
      <protection locked="0" hidden="1"/>
    </xf>
    <xf numFmtId="0" fontId="90" fillId="2" borderId="27" xfId="8" applyFont="1" applyFill="1" applyBorder="1" applyAlignment="1">
      <alignment horizontal="center"/>
    </xf>
    <xf numFmtId="0" fontId="90" fillId="2" borderId="51" xfId="8" applyFont="1" applyFill="1" applyBorder="1" applyAlignment="1">
      <alignment horizontal="center"/>
    </xf>
    <xf numFmtId="0" fontId="95" fillId="0" borderId="27" xfId="8" applyFont="1" applyFill="1" applyBorder="1" applyAlignment="1">
      <alignment horizontal="center" vertical="center"/>
    </xf>
    <xf numFmtId="0" fontId="95" fillId="0" borderId="51" xfId="8" applyFont="1" applyFill="1" applyBorder="1" applyAlignment="1">
      <alignment horizontal="center" vertical="center"/>
    </xf>
    <xf numFmtId="0" fontId="15" fillId="2" borderId="27" xfId="3" applyFont="1" applyFill="1" applyBorder="1" applyAlignment="1">
      <alignment horizontal="center" vertical="center"/>
    </xf>
    <xf numFmtId="0" fontId="15" fillId="2" borderId="51" xfId="3" applyFont="1" applyFill="1" applyBorder="1" applyAlignment="1">
      <alignment horizontal="center" vertical="center"/>
    </xf>
    <xf numFmtId="0" fontId="96" fillId="0" borderId="27" xfId="8" applyFont="1" applyBorder="1" applyAlignment="1">
      <alignment horizontal="center" vertical="center"/>
    </xf>
    <xf numFmtId="0" fontId="96" fillId="0" borderId="51" xfId="8" applyFont="1" applyBorder="1" applyAlignment="1">
      <alignment horizontal="center" vertical="center"/>
    </xf>
    <xf numFmtId="0" fontId="93" fillId="17" borderId="27" xfId="16" applyFont="1" applyBorder="1" applyAlignment="1">
      <alignment horizontal="center" vertical="center"/>
    </xf>
    <xf numFmtId="0" fontId="93" fillId="17" borderId="51" xfId="16" applyFont="1" applyBorder="1" applyAlignment="1">
      <alignment horizontal="center" vertical="center"/>
    </xf>
    <xf numFmtId="0" fontId="90" fillId="6" borderId="27" xfId="8" applyFont="1" applyFill="1" applyBorder="1" applyAlignment="1">
      <alignment horizontal="center"/>
    </xf>
    <xf numFmtId="0" fontId="90" fillId="6" borderId="51" xfId="8" applyFont="1" applyFill="1" applyBorder="1" applyAlignment="1">
      <alignment horizontal="center"/>
    </xf>
    <xf numFmtId="0" fontId="97" fillId="3" borderId="27" xfId="3" applyFont="1" applyFill="1" applyBorder="1" applyAlignment="1" applyProtection="1">
      <alignment horizontal="center" vertical="center"/>
      <protection hidden="1"/>
    </xf>
    <xf numFmtId="0" fontId="97" fillId="3" borderId="51" xfId="3" applyFont="1" applyFill="1" applyBorder="1" applyAlignment="1" applyProtection="1">
      <alignment horizontal="center" vertical="center"/>
      <protection hidden="1"/>
    </xf>
    <xf numFmtId="0" fontId="97" fillId="0" borderId="27" xfId="3" applyFont="1" applyBorder="1" applyAlignment="1" applyProtection="1">
      <alignment horizontal="center" vertical="center"/>
      <protection hidden="1"/>
    </xf>
    <xf numFmtId="0" fontId="97" fillId="0" borderId="51" xfId="3" applyFont="1" applyBorder="1" applyAlignment="1" applyProtection="1">
      <alignment horizontal="center" vertical="center"/>
      <protection hidden="1"/>
    </xf>
    <xf numFmtId="0" fontId="59" fillId="15" borderId="6" xfId="17" applyFont="1" applyBorder="1" applyAlignment="1">
      <alignment horizontal="center"/>
    </xf>
    <xf numFmtId="0" fontId="95" fillId="0" borderId="0" xfId="8" applyFont="1" applyFill="1" applyBorder="1" applyAlignment="1">
      <alignment horizontal="center" vertical="center"/>
    </xf>
    <xf numFmtId="0" fontId="15" fillId="2" borderId="0" xfId="3" applyFont="1" applyFill="1" applyBorder="1" applyAlignment="1">
      <alignment horizontal="center" vertical="center"/>
    </xf>
    <xf numFmtId="0" fontId="59" fillId="15" borderId="5" xfId="17" applyFont="1" applyBorder="1" applyAlignment="1">
      <alignment horizontal="center"/>
    </xf>
    <xf numFmtId="0" fontId="59" fillId="15" borderId="4" xfId="17" applyFont="1" applyBorder="1" applyAlignment="1">
      <alignment horizontal="center"/>
    </xf>
    <xf numFmtId="0" fontId="75" fillId="2" borderId="16" xfId="8" applyFont="1" applyFill="1" applyBorder="1" applyAlignment="1">
      <alignment horizontal="center"/>
    </xf>
    <xf numFmtId="0" fontId="75" fillId="2" borderId="17" xfId="8" applyFont="1" applyFill="1" applyBorder="1" applyAlignment="1">
      <alignment horizontal="center"/>
    </xf>
    <xf numFmtId="0" fontId="75" fillId="2" borderId="18" xfId="8" applyFont="1" applyFill="1" applyBorder="1" applyAlignment="1">
      <alignment horizontal="center"/>
    </xf>
    <xf numFmtId="0" fontId="75" fillId="2" borderId="7" xfId="8" applyFont="1" applyFill="1" applyBorder="1" applyAlignment="1">
      <alignment horizontal="center"/>
    </xf>
    <xf numFmtId="0" fontId="75" fillId="2" borderId="8" xfId="8" applyFont="1" applyFill="1" applyBorder="1" applyAlignment="1">
      <alignment horizontal="center"/>
    </xf>
    <xf numFmtId="0" fontId="75" fillId="2" borderId="9" xfId="8" applyFont="1" applyFill="1" applyBorder="1" applyAlignment="1">
      <alignment horizontal="center"/>
    </xf>
    <xf numFmtId="49" fontId="66" fillId="2" borderId="16" xfId="8" applyNumberFormat="1" applyFont="1" applyFill="1" applyBorder="1" applyAlignment="1">
      <alignment horizontal="center" vertical="center"/>
    </xf>
    <xf numFmtId="49" fontId="66" fillId="2" borderId="17" xfId="8" applyNumberFormat="1" applyFont="1" applyFill="1" applyBorder="1" applyAlignment="1">
      <alignment horizontal="center" vertical="center"/>
    </xf>
    <xf numFmtId="49" fontId="66" fillId="2" borderId="18" xfId="8" applyNumberFormat="1" applyFont="1" applyFill="1" applyBorder="1" applyAlignment="1">
      <alignment horizontal="center" vertical="center"/>
    </xf>
    <xf numFmtId="49" fontId="66" fillId="2" borderId="7" xfId="8" applyNumberFormat="1" applyFont="1" applyFill="1" applyBorder="1" applyAlignment="1">
      <alignment horizontal="center" vertical="center"/>
    </xf>
    <xf numFmtId="49" fontId="66" fillId="2" borderId="8" xfId="8" applyNumberFormat="1" applyFont="1" applyFill="1" applyBorder="1" applyAlignment="1">
      <alignment horizontal="center" vertical="center"/>
    </xf>
    <xf numFmtId="49" fontId="66" fillId="2" borderId="9" xfId="8" applyNumberFormat="1" applyFont="1" applyFill="1" applyBorder="1" applyAlignment="1">
      <alignment horizontal="center" vertical="center"/>
    </xf>
    <xf numFmtId="0" fontId="100" fillId="2" borderId="16" xfId="8" applyFont="1" applyFill="1" applyBorder="1" applyAlignment="1">
      <alignment horizontal="center" vertical="center"/>
    </xf>
    <xf numFmtId="0" fontId="100" fillId="2" borderId="17" xfId="8" applyFont="1" applyFill="1" applyBorder="1" applyAlignment="1">
      <alignment horizontal="center" vertical="center"/>
    </xf>
    <xf numFmtId="0" fontId="100" fillId="2" borderId="18" xfId="8" applyFont="1" applyFill="1" applyBorder="1" applyAlignment="1">
      <alignment horizontal="center" vertical="center"/>
    </xf>
    <xf numFmtId="0" fontId="100" fillId="2" borderId="7" xfId="8" applyFont="1" applyFill="1" applyBorder="1" applyAlignment="1">
      <alignment horizontal="center" vertical="center"/>
    </xf>
    <xf numFmtId="0" fontId="100" fillId="2" borderId="8" xfId="8" applyFont="1" applyFill="1" applyBorder="1" applyAlignment="1">
      <alignment horizontal="center" vertical="center"/>
    </xf>
    <xf numFmtId="0" fontId="100" fillId="2" borderId="9" xfId="8" applyFont="1" applyFill="1" applyBorder="1" applyAlignment="1">
      <alignment horizontal="center" vertical="center"/>
    </xf>
    <xf numFmtId="0" fontId="92" fillId="3" borderId="27" xfId="8" applyFont="1" applyFill="1" applyBorder="1" applyAlignment="1">
      <alignment horizontal="center" vertical="center"/>
    </xf>
    <xf numFmtId="0" fontId="92" fillId="3" borderId="51" xfId="8" applyFont="1" applyFill="1" applyBorder="1" applyAlignment="1">
      <alignment horizontal="center" vertical="center"/>
    </xf>
    <xf numFmtId="0" fontId="5" fillId="0" borderId="27" xfId="8" applyBorder="1" applyAlignment="1">
      <alignment horizontal="center" vertical="center"/>
    </xf>
    <xf numFmtId="0" fontId="5" fillId="0" borderId="51" xfId="8" applyBorder="1" applyAlignment="1">
      <alignment horizontal="center" vertical="center"/>
    </xf>
    <xf numFmtId="0" fontId="89" fillId="16" borderId="78" xfId="13" applyNumberFormat="1" applyFont="1" applyBorder="1" applyAlignment="1">
      <alignment horizontal="center" vertical="center"/>
    </xf>
    <xf numFmtId="0" fontId="91" fillId="0" borderId="27" xfId="8" applyFont="1" applyBorder="1" applyAlignment="1">
      <alignment horizontal="center" vertical="center"/>
    </xf>
    <xf numFmtId="0" fontId="91" fillId="0" borderId="51" xfId="8" applyFont="1" applyBorder="1" applyAlignment="1">
      <alignment horizontal="center" vertical="center"/>
    </xf>
    <xf numFmtId="0" fontId="93" fillId="17" borderId="18" xfId="16" applyFont="1" applyBorder="1" applyAlignment="1">
      <alignment horizontal="center" vertical="center"/>
    </xf>
    <xf numFmtId="0" fontId="93" fillId="17" borderId="9" xfId="16" applyFont="1" applyBorder="1" applyAlignment="1">
      <alignment horizontal="center" vertical="center"/>
    </xf>
    <xf numFmtId="0" fontId="92" fillId="2" borderId="27" xfId="8" applyFont="1" applyFill="1" applyBorder="1" applyAlignment="1">
      <alignment horizontal="center" vertical="center"/>
    </xf>
    <xf numFmtId="0" fontId="92" fillId="2" borderId="51" xfId="8" applyFont="1" applyFill="1" applyBorder="1" applyAlignment="1">
      <alignment horizontal="center" vertical="center"/>
    </xf>
    <xf numFmtId="0" fontId="90" fillId="2" borderId="18" xfId="8" applyFont="1" applyFill="1" applyBorder="1" applyAlignment="1">
      <alignment horizontal="center"/>
    </xf>
    <xf numFmtId="0" fontId="90" fillId="2" borderId="9" xfId="8" applyFont="1" applyFill="1" applyBorder="1" applyAlignment="1">
      <alignment horizontal="center"/>
    </xf>
    <xf numFmtId="0" fontId="33" fillId="2" borderId="0" xfId="0" applyFont="1" applyFill="1" applyBorder="1" applyAlignment="1">
      <alignment horizontal="left"/>
    </xf>
    <xf numFmtId="0" fontId="3" fillId="0" borderId="56" xfId="11" applyBorder="1" applyAlignment="1">
      <alignment horizontal="center"/>
    </xf>
    <xf numFmtId="0" fontId="3" fillId="0" borderId="55" xfId="11" applyBorder="1" applyAlignment="1">
      <alignment horizontal="center"/>
    </xf>
    <xf numFmtId="0" fontId="3" fillId="0" borderId="57" xfId="11" applyBorder="1" applyAlignment="1">
      <alignment horizontal="center"/>
    </xf>
    <xf numFmtId="0" fontId="29" fillId="7" borderId="0" xfId="11" applyFont="1" applyFill="1" applyAlignment="1">
      <alignment horizontal="center"/>
    </xf>
    <xf numFmtId="0" fontId="34" fillId="7" borderId="0" xfId="11" applyFont="1" applyFill="1" applyBorder="1" applyAlignment="1">
      <alignment horizontal="center"/>
    </xf>
    <xf numFmtId="14" fontId="33" fillId="7" borderId="0" xfId="11" applyNumberFormat="1" applyFont="1" applyFill="1" applyBorder="1" applyAlignment="1">
      <alignment horizontal="center"/>
    </xf>
    <xf numFmtId="0" fontId="33" fillId="7" borderId="0" xfId="11" applyFont="1" applyFill="1" applyBorder="1" applyAlignment="1">
      <alignment horizontal="center"/>
    </xf>
    <xf numFmtId="0" fontId="3" fillId="0" borderId="54" xfId="11" applyBorder="1" applyAlignment="1">
      <alignment horizontal="center"/>
    </xf>
  </cellXfs>
  <cellStyles count="19">
    <cellStyle name="40% - Accent3 2" xfId="9"/>
    <cellStyle name="40% - Accent3 2 2" xfId="14"/>
    <cellStyle name="40% - Accent3 2 3" xfId="17"/>
    <cellStyle name="Calculation 2" xfId="13"/>
    <cellStyle name="Good 2" xfId="18"/>
    <cellStyle name="Normal" xfId="0" builtinId="0"/>
    <cellStyle name="Normal 10" xfId="3"/>
    <cellStyle name="Normal 11" xfId="6"/>
    <cellStyle name="Normal 2" xfId="11"/>
    <cellStyle name="Normal 2 2" xfId="1"/>
    <cellStyle name="Normal 2 3" xfId="5"/>
    <cellStyle name="Normal 3" xfId="8"/>
    <cellStyle name="Normal 4" xfId="2"/>
    <cellStyle name="Normal 5" xfId="12"/>
    <cellStyle name="Normal 6" xfId="10"/>
    <cellStyle name="Normal 7" xfId="7"/>
    <cellStyle name="Normal 9" xfId="4"/>
    <cellStyle name="Note 2" xfId="15"/>
    <cellStyle name="Note 3" xfId="16"/>
  </cellStyles>
  <dxfs count="1580">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6.png"/><Relationship Id="rId5" Type="http://schemas.openxmlformats.org/officeDocument/2006/relationships/image" Target="../media/image7.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5" Type="http://schemas.openxmlformats.org/officeDocument/2006/relationships/image" Target="../media/image2.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5" Type="http://schemas.openxmlformats.org/officeDocument/2006/relationships/image" Target="../media/image12.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jpe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4" name="Attēls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26</xdr:row>
      <xdr:rowOff>133350</xdr:rowOff>
    </xdr:from>
    <xdr:to>
      <xdr:col>1</xdr:col>
      <xdr:colOff>809625</xdr:colOff>
      <xdr:row>30</xdr:row>
      <xdr:rowOff>123825</xdr:rowOff>
    </xdr:to>
    <xdr:pic>
      <xdr:nvPicPr>
        <xdr:cNvPr id="5"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7675" y="3333750"/>
          <a:ext cx="619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27</xdr:row>
      <xdr:rowOff>114300</xdr:rowOff>
    </xdr:from>
    <xdr:to>
      <xdr:col>25</xdr:col>
      <xdr:colOff>133350</xdr:colOff>
      <xdr:row>30</xdr:row>
      <xdr:rowOff>76200</xdr:rowOff>
    </xdr:to>
    <xdr:pic>
      <xdr:nvPicPr>
        <xdr:cNvPr id="6"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72025" y="3486150"/>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26</xdr:row>
      <xdr:rowOff>104775</xdr:rowOff>
    </xdr:from>
    <xdr:to>
      <xdr:col>14</xdr:col>
      <xdr:colOff>1</xdr:colOff>
      <xdr:row>30</xdr:row>
      <xdr:rowOff>85725</xdr:rowOff>
    </xdr:to>
    <xdr:sp macro="" textlink="">
      <xdr:nvSpPr>
        <xdr:cNvPr id="7" name="Flowchart: Punched Tape 6"/>
        <xdr:cNvSpPr/>
      </xdr:nvSpPr>
      <xdr:spPr>
        <a:xfrm>
          <a:off x="2295525" y="3305175"/>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23.11.2024</a:t>
          </a:r>
        </a:p>
      </xdr:txBody>
    </xdr:sp>
    <xdr:clientData/>
  </xdr:twoCellAnchor>
  <xdr:twoCellAnchor editAs="oneCell">
    <xdr:from>
      <xdr:col>1</xdr:col>
      <xdr:colOff>533400</xdr:colOff>
      <xdr:row>0</xdr:row>
      <xdr:rowOff>95250</xdr:rowOff>
    </xdr:from>
    <xdr:to>
      <xdr:col>2</xdr:col>
      <xdr:colOff>104775</xdr:colOff>
      <xdr:row>1</xdr:row>
      <xdr:rowOff>25400</xdr:rowOff>
    </xdr:to>
    <xdr:pic>
      <xdr:nvPicPr>
        <xdr:cNvPr id="18"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133350</xdr:colOff>
      <xdr:row>19</xdr:row>
      <xdr:rowOff>85724</xdr:rowOff>
    </xdr:from>
    <xdr:to>
      <xdr:col>28</xdr:col>
      <xdr:colOff>314325</xdr:colOff>
      <xdr:row>23</xdr:row>
      <xdr:rowOff>133349</xdr:rowOff>
    </xdr:to>
    <xdr:pic>
      <xdr:nvPicPr>
        <xdr:cNvPr id="21"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91175" y="3448049"/>
          <a:ext cx="15525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581025</xdr:colOff>
      <xdr:row>29</xdr:row>
      <xdr:rowOff>28575</xdr:rowOff>
    </xdr:from>
    <xdr:to>
      <xdr:col>2</xdr:col>
      <xdr:colOff>1143000</xdr:colOff>
      <xdr:row>33</xdr:row>
      <xdr:rowOff>95249</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543425"/>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30</xdr:row>
      <xdr:rowOff>66675</xdr:rowOff>
    </xdr:from>
    <xdr:to>
      <xdr:col>39</xdr:col>
      <xdr:colOff>86285</xdr:colOff>
      <xdr:row>33</xdr:row>
      <xdr:rowOff>114300</xdr:rowOff>
    </xdr:to>
    <xdr:pic>
      <xdr:nvPicPr>
        <xdr:cNvPr id="5"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4743450"/>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30</xdr:row>
      <xdr:rowOff>101973</xdr:rowOff>
    </xdr:from>
    <xdr:to>
      <xdr:col>24</xdr:col>
      <xdr:colOff>0</xdr:colOff>
      <xdr:row>34</xdr:row>
      <xdr:rowOff>82923</xdr:rowOff>
    </xdr:to>
    <xdr:sp macro="" textlink="">
      <xdr:nvSpPr>
        <xdr:cNvPr id="6" name="Flowchart: Punched Tape 5"/>
        <xdr:cNvSpPr/>
      </xdr:nvSpPr>
      <xdr:spPr>
        <a:xfrm>
          <a:off x="3057525" y="4778748"/>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14.09.2024</a:t>
          </a:r>
        </a:p>
      </xdr:txBody>
    </xdr:sp>
    <xdr:clientData/>
  </xdr:twoCellAnchor>
  <xdr:twoCellAnchor editAs="oneCell">
    <xdr:from>
      <xdr:col>0</xdr:col>
      <xdr:colOff>153520</xdr:colOff>
      <xdr:row>0</xdr:row>
      <xdr:rowOff>78441</xdr:rowOff>
    </xdr:from>
    <xdr:to>
      <xdr:col>1</xdr:col>
      <xdr:colOff>411256</xdr:colOff>
      <xdr:row>3</xdr:row>
      <xdr:rowOff>43703</xdr:rowOff>
    </xdr:to>
    <xdr:pic>
      <xdr:nvPicPr>
        <xdr:cNvPr id="11"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3520" y="593912"/>
          <a:ext cx="515471" cy="603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704849</xdr:colOff>
      <xdr:row>0</xdr:row>
      <xdr:rowOff>57149</xdr:rowOff>
    </xdr:from>
    <xdr:to>
      <xdr:col>2</xdr:col>
      <xdr:colOff>400049</xdr:colOff>
      <xdr:row>3</xdr:row>
      <xdr:rowOff>74518</xdr:rowOff>
    </xdr:to>
    <xdr:pic>
      <xdr:nvPicPr>
        <xdr:cNvPr id="12"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2584" y="572620"/>
          <a:ext cx="401171" cy="6561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760878</xdr:colOff>
      <xdr:row>0</xdr:row>
      <xdr:rowOff>42581</xdr:rowOff>
    </xdr:from>
    <xdr:to>
      <xdr:col>2</xdr:col>
      <xdr:colOff>1170453</xdr:colOff>
      <xdr:row>3</xdr:row>
      <xdr:rowOff>50425</xdr:rowOff>
    </xdr:to>
    <xdr:pic>
      <xdr:nvPicPr>
        <xdr:cNvPr id="13"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24584" y="558052"/>
          <a:ext cx="409575" cy="646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70036</xdr:colOff>
      <xdr:row>0</xdr:row>
      <xdr:rowOff>71718</xdr:rowOff>
    </xdr:from>
    <xdr:to>
      <xdr:col>40</xdr:col>
      <xdr:colOff>328892</xdr:colOff>
      <xdr:row>3</xdr:row>
      <xdr:rowOff>98612</xdr:rowOff>
    </xdr:to>
    <xdr:pic>
      <xdr:nvPicPr>
        <xdr:cNvPr id="14" name="Picture 1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86507" y="587189"/>
          <a:ext cx="527797" cy="66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23</xdr:row>
      <xdr:rowOff>133350</xdr:rowOff>
    </xdr:from>
    <xdr:to>
      <xdr:col>1</xdr:col>
      <xdr:colOff>809625</xdr:colOff>
      <xdr:row>28</xdr:row>
      <xdr:rowOff>104775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048125"/>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24</xdr:row>
      <xdr:rowOff>28575</xdr:rowOff>
    </xdr:from>
    <xdr:to>
      <xdr:col>25</xdr:col>
      <xdr:colOff>161925</xdr:colOff>
      <xdr:row>27</xdr:row>
      <xdr:rowOff>76200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1148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23</xdr:row>
      <xdr:rowOff>104775</xdr:rowOff>
    </xdr:from>
    <xdr:to>
      <xdr:col>13</xdr:col>
      <xdr:colOff>304801</xdr:colOff>
      <xdr:row>27</xdr:row>
      <xdr:rowOff>85725</xdr:rowOff>
    </xdr:to>
    <xdr:sp macro="" textlink="">
      <xdr:nvSpPr>
        <xdr:cNvPr id="8" name="Flowchart: Punched Tape 7"/>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11.05.2024</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57150</xdr:colOff>
      <xdr:row>0</xdr:row>
      <xdr:rowOff>19050</xdr:rowOff>
    </xdr:from>
    <xdr:to>
      <xdr:col>31</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4"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20</xdr:row>
      <xdr:rowOff>133350</xdr:rowOff>
    </xdr:from>
    <xdr:to>
      <xdr:col>1</xdr:col>
      <xdr:colOff>809625</xdr:colOff>
      <xdr:row>24</xdr:row>
      <xdr:rowOff>9525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3333750"/>
          <a:ext cx="619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21</xdr:row>
      <xdr:rowOff>114300</xdr:rowOff>
    </xdr:from>
    <xdr:to>
      <xdr:col>27</xdr:col>
      <xdr:colOff>133350</xdr:colOff>
      <xdr:row>24</xdr:row>
      <xdr:rowOff>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86150"/>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20</xdr:row>
      <xdr:rowOff>104775</xdr:rowOff>
    </xdr:from>
    <xdr:to>
      <xdr:col>14</xdr:col>
      <xdr:colOff>1</xdr:colOff>
      <xdr:row>24</xdr:row>
      <xdr:rowOff>85725</xdr:rowOff>
    </xdr:to>
    <xdr:sp macro="" textlink="">
      <xdr:nvSpPr>
        <xdr:cNvPr id="7" name="Flowchart: Punched Tape 6"/>
        <xdr:cNvSpPr/>
      </xdr:nvSpPr>
      <xdr:spPr>
        <a:xfrm>
          <a:off x="2295525" y="3305175"/>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24.08.2024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247650</xdr:colOff>
      <xdr:row>24</xdr:row>
      <xdr:rowOff>9525</xdr:rowOff>
    </xdr:from>
    <xdr:to>
      <xdr:col>38</xdr:col>
      <xdr:colOff>9525</xdr:colOff>
      <xdr:row>27</xdr:row>
      <xdr:rowOff>123825</xdr:rowOff>
    </xdr:to>
    <xdr:pic>
      <xdr:nvPicPr>
        <xdr:cNvPr id="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4191000"/>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114301</xdr:colOff>
      <xdr:row>23</xdr:row>
      <xdr:rowOff>95250</xdr:rowOff>
    </xdr:from>
    <xdr:to>
      <xdr:col>33</xdr:col>
      <xdr:colOff>40525</xdr:colOff>
      <xdr:row>26</xdr:row>
      <xdr:rowOff>19051</xdr:rowOff>
    </xdr:to>
    <xdr:pic>
      <xdr:nvPicPr>
        <xdr:cNvPr id="6" name="Picture 1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00751" y="4114800"/>
          <a:ext cx="1145424" cy="409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95251</xdr:colOff>
      <xdr:row>27</xdr:row>
      <xdr:rowOff>101973</xdr:rowOff>
    </xdr:from>
    <xdr:to>
      <xdr:col>36</xdr:col>
      <xdr:colOff>152401</xdr:colOff>
      <xdr:row>30</xdr:row>
      <xdr:rowOff>114300</xdr:rowOff>
    </xdr:to>
    <xdr:sp macro="" textlink="">
      <xdr:nvSpPr>
        <xdr:cNvPr id="8" name="Flowchart: Punched Tape 7"/>
        <xdr:cNvSpPr/>
      </xdr:nvSpPr>
      <xdr:spPr>
        <a:xfrm>
          <a:off x="5981701" y="4769223"/>
          <a:ext cx="2076450" cy="498102"/>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8.06.2024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27</xdr:row>
      <xdr:rowOff>133350</xdr:rowOff>
    </xdr:from>
    <xdr:to>
      <xdr:col>1</xdr:col>
      <xdr:colOff>809625</xdr:colOff>
      <xdr:row>32</xdr:row>
      <xdr:rowOff>142875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429125"/>
          <a:ext cx="6191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28</xdr:row>
      <xdr:rowOff>28575</xdr:rowOff>
    </xdr:from>
    <xdr:to>
      <xdr:col>25</xdr:col>
      <xdr:colOff>161925</xdr:colOff>
      <xdr:row>31</xdr:row>
      <xdr:rowOff>104775</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495800"/>
          <a:ext cx="15525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27</xdr:row>
      <xdr:rowOff>104775</xdr:rowOff>
    </xdr:from>
    <xdr:to>
      <xdr:col>13</xdr:col>
      <xdr:colOff>304801</xdr:colOff>
      <xdr:row>31</xdr:row>
      <xdr:rowOff>85725</xdr:rowOff>
    </xdr:to>
    <xdr:sp macro="" textlink="">
      <xdr:nvSpPr>
        <xdr:cNvPr id="8" name="Flowchart: Punched Tape 7"/>
        <xdr:cNvSpPr/>
      </xdr:nvSpPr>
      <xdr:spPr>
        <a:xfrm>
          <a:off x="3609975" y="4400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21.12.2024</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600075</xdr:colOff>
      <xdr:row>0</xdr:row>
      <xdr:rowOff>104775</xdr:rowOff>
    </xdr:from>
    <xdr:to>
      <xdr:col>1</xdr:col>
      <xdr:colOff>1171575</xdr:colOff>
      <xdr:row>4</xdr:row>
      <xdr:rowOff>35859</xdr:rowOff>
    </xdr:to>
    <xdr:pic>
      <xdr:nvPicPr>
        <xdr:cNvPr id="4"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581025"/>
          <a:ext cx="571500" cy="578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1266825</xdr:colOff>
      <xdr:row>0</xdr:row>
      <xdr:rowOff>123825</xdr:rowOff>
    </xdr:from>
    <xdr:to>
      <xdr:col>1</xdr:col>
      <xdr:colOff>1666875</xdr:colOff>
      <xdr:row>4</xdr:row>
      <xdr:rowOff>19051</xdr:rowOff>
    </xdr:to>
    <xdr:pic>
      <xdr:nvPicPr>
        <xdr:cNvPr id="6"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0" y="600075"/>
          <a:ext cx="400050" cy="542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0</xdr:row>
      <xdr:rowOff>95250</xdr:rowOff>
    </xdr:from>
    <xdr:to>
      <xdr:col>2</xdr:col>
      <xdr:colOff>752475</xdr:colOff>
      <xdr:row>5</xdr:row>
      <xdr:rowOff>5044</xdr:rowOff>
    </xdr:to>
    <xdr:pic>
      <xdr:nvPicPr>
        <xdr:cNvPr id="8"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6450" y="571500"/>
          <a:ext cx="409575" cy="62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266700</xdr:colOff>
      <xdr:row>0</xdr:row>
      <xdr:rowOff>0</xdr:rowOff>
    </xdr:from>
    <xdr:to>
      <xdr:col>41</xdr:col>
      <xdr:colOff>77881</xdr:colOff>
      <xdr:row>4</xdr:row>
      <xdr:rowOff>55469</xdr:rowOff>
    </xdr:to>
    <xdr:pic>
      <xdr:nvPicPr>
        <xdr:cNvPr id="10" name="Picture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86750" y="447675"/>
          <a:ext cx="525556" cy="70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581025</xdr:colOff>
      <xdr:row>30</xdr:row>
      <xdr:rowOff>133350</xdr:rowOff>
    </xdr:from>
    <xdr:to>
      <xdr:col>1</xdr:col>
      <xdr:colOff>1143000</xdr:colOff>
      <xdr:row>35</xdr:row>
      <xdr:rowOff>38099</xdr:rowOff>
    </xdr:to>
    <xdr:pic>
      <xdr:nvPicPr>
        <xdr:cNvPr id="9" name="Picture 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2000" y="5372100"/>
          <a:ext cx="561975"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32</xdr:row>
      <xdr:rowOff>66675</xdr:rowOff>
    </xdr:from>
    <xdr:to>
      <xdr:col>41</xdr:col>
      <xdr:colOff>38660</xdr:colOff>
      <xdr:row>35</xdr:row>
      <xdr:rowOff>114300</xdr:rowOff>
    </xdr:to>
    <xdr:pic>
      <xdr:nvPicPr>
        <xdr:cNvPr id="11"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34175" y="6600825"/>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32</xdr:row>
      <xdr:rowOff>101973</xdr:rowOff>
    </xdr:from>
    <xdr:to>
      <xdr:col>24</xdr:col>
      <xdr:colOff>0</xdr:colOff>
      <xdr:row>36</xdr:row>
      <xdr:rowOff>82923</xdr:rowOff>
    </xdr:to>
    <xdr:sp macro="" textlink="">
      <xdr:nvSpPr>
        <xdr:cNvPr id="12" name="Flowchart: Punched Tape 11"/>
        <xdr:cNvSpPr/>
      </xdr:nvSpPr>
      <xdr:spPr>
        <a:xfrm>
          <a:off x="2962275" y="6636123"/>
          <a:ext cx="2457450"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16.11.2024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153520</xdr:colOff>
      <xdr:row>0</xdr:row>
      <xdr:rowOff>78442</xdr:rowOff>
    </xdr:from>
    <xdr:to>
      <xdr:col>1</xdr:col>
      <xdr:colOff>600075</xdr:colOff>
      <xdr:row>4</xdr:row>
      <xdr:rowOff>19051</xdr:rowOff>
    </xdr:to>
    <xdr:pic>
      <xdr:nvPicPr>
        <xdr:cNvPr id="3"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20" y="78442"/>
          <a:ext cx="627530" cy="578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742949</xdr:colOff>
      <xdr:row>0</xdr:row>
      <xdr:rowOff>114300</xdr:rowOff>
    </xdr:from>
    <xdr:to>
      <xdr:col>2</xdr:col>
      <xdr:colOff>228599</xdr:colOff>
      <xdr:row>4</xdr:row>
      <xdr:rowOff>19051</xdr:rowOff>
    </xdr:to>
    <xdr:pic>
      <xdr:nvPicPr>
        <xdr:cNvPr id="4"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4" y="114300"/>
          <a:ext cx="400050" cy="5429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484653</xdr:colOff>
      <xdr:row>0</xdr:row>
      <xdr:rowOff>109256</xdr:rowOff>
    </xdr:from>
    <xdr:to>
      <xdr:col>2</xdr:col>
      <xdr:colOff>894228</xdr:colOff>
      <xdr:row>5</xdr:row>
      <xdr:rowOff>28575</xdr:rowOff>
    </xdr:to>
    <xdr:pic>
      <xdr:nvPicPr>
        <xdr:cNvPr id="5"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0028" y="109256"/>
          <a:ext cx="409575" cy="624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3361</xdr:colOff>
      <xdr:row>0</xdr:row>
      <xdr:rowOff>0</xdr:rowOff>
    </xdr:from>
    <xdr:to>
      <xdr:col>40</xdr:col>
      <xdr:colOff>262217</xdr:colOff>
      <xdr:row>4</xdr:row>
      <xdr:rowOff>64994</xdr:rowOff>
    </xdr:to>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99586" y="0"/>
          <a:ext cx="525556" cy="70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581025</xdr:colOff>
      <xdr:row>40</xdr:row>
      <xdr:rowOff>28575</xdr:rowOff>
    </xdr:from>
    <xdr:to>
      <xdr:col>2</xdr:col>
      <xdr:colOff>1143000</xdr:colOff>
      <xdr:row>44</xdr:row>
      <xdr:rowOff>95249</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43050" y="4781550"/>
          <a:ext cx="561975"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66675</xdr:colOff>
      <xdr:row>41</xdr:row>
      <xdr:rowOff>66675</xdr:rowOff>
    </xdr:from>
    <xdr:to>
      <xdr:col>40</xdr:col>
      <xdr:colOff>143435</xdr:colOff>
      <xdr:row>44</xdr:row>
      <xdr:rowOff>114300</xdr:rowOff>
    </xdr:to>
    <xdr:pic>
      <xdr:nvPicPr>
        <xdr:cNvPr id="8"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943725" y="4981575"/>
          <a:ext cx="157218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66675</xdr:colOff>
      <xdr:row>41</xdr:row>
      <xdr:rowOff>101973</xdr:rowOff>
    </xdr:from>
    <xdr:to>
      <xdr:col>24</xdr:col>
      <xdr:colOff>0</xdr:colOff>
      <xdr:row>45</xdr:row>
      <xdr:rowOff>82923</xdr:rowOff>
    </xdr:to>
    <xdr:sp macro="" textlink="">
      <xdr:nvSpPr>
        <xdr:cNvPr id="9" name="Flowchart: Punched Tape 8"/>
        <xdr:cNvSpPr/>
      </xdr:nvSpPr>
      <xdr:spPr>
        <a:xfrm>
          <a:off x="3057525" y="5016873"/>
          <a:ext cx="250507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19.10.2024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32"/>
  <sheetViews>
    <sheetView zoomScaleNormal="100" workbookViewId="0">
      <selection activeCell="AG19" sqref="AG19"/>
    </sheetView>
  </sheetViews>
  <sheetFormatPr defaultRowHeight="15.75"/>
  <cols>
    <col min="1" max="1" width="3.85546875" style="228" bestFit="1" customWidth="1"/>
    <col min="2" max="2" width="12.85546875" style="229" customWidth="1"/>
    <col min="3" max="3" width="21.28515625" style="229" customWidth="1"/>
    <col min="4" max="4" width="2.28515625" style="230" customWidth="1"/>
    <col min="5" max="5" width="2.28515625" style="231" customWidth="1"/>
    <col min="6" max="6" width="2.28515625" style="232" customWidth="1"/>
    <col min="7" max="7" width="2.28515625" style="230" customWidth="1"/>
    <col min="8" max="8" width="2.28515625" style="229" customWidth="1"/>
    <col min="9" max="9" width="2.28515625" style="232" customWidth="1"/>
    <col min="10" max="10" width="2.28515625" style="230" customWidth="1"/>
    <col min="11" max="11" width="2.28515625" style="229" customWidth="1"/>
    <col min="12" max="12" width="2.28515625" style="232" customWidth="1"/>
    <col min="13" max="13" width="2.28515625" style="230" customWidth="1"/>
    <col min="14" max="14" width="2.28515625" style="229" customWidth="1"/>
    <col min="15" max="15" width="2.28515625" style="232" customWidth="1"/>
    <col min="16" max="16" width="2.28515625" style="230" customWidth="1"/>
    <col min="17" max="17" width="2.28515625" style="229" customWidth="1"/>
    <col min="18" max="18" width="2.7109375" style="232" customWidth="1"/>
    <col min="19" max="19" width="2.28515625" style="230" customWidth="1"/>
    <col min="20" max="20" width="2.28515625" style="229" customWidth="1"/>
    <col min="21" max="21" width="2.28515625" style="232" customWidth="1"/>
    <col min="22" max="22" width="2.28515625" style="230" customWidth="1"/>
    <col min="23" max="23" width="2.28515625" style="229" customWidth="1"/>
    <col min="24" max="24" width="2.28515625" style="232" customWidth="1"/>
    <col min="25" max="25" width="6.42578125" style="229" customWidth="1"/>
    <col min="26" max="26" width="4" style="231" customWidth="1"/>
    <col min="27" max="27" width="1.5703125" style="229" customWidth="1"/>
    <col min="28" max="28" width="4" style="231" customWidth="1"/>
    <col min="29" max="29" width="8" style="229" customWidth="1"/>
    <col min="30" max="203" width="9.140625" style="229"/>
    <col min="204" max="204" width="3.85546875" style="229" bestFit="1" customWidth="1"/>
    <col min="205" max="205" width="12.85546875" style="229" customWidth="1"/>
    <col min="206" max="206" width="21.28515625" style="229" customWidth="1"/>
    <col min="207" max="236" width="2.28515625" style="229" customWidth="1"/>
    <col min="237" max="237" width="6.42578125" style="229" customWidth="1"/>
    <col min="238" max="238" width="4" style="229" customWidth="1"/>
    <col min="239" max="239" width="1.5703125" style="229" customWidth="1"/>
    <col min="240" max="240" width="4" style="229" customWidth="1"/>
    <col min="241" max="241" width="8" style="229" customWidth="1"/>
    <col min="242" max="459" width="9.140625" style="229"/>
    <col min="460" max="460" width="3.85546875" style="229" bestFit="1" customWidth="1"/>
    <col min="461" max="461" width="12.85546875" style="229" customWidth="1"/>
    <col min="462" max="462" width="21.28515625" style="229" customWidth="1"/>
    <col min="463" max="492" width="2.28515625" style="229" customWidth="1"/>
    <col min="493" max="493" width="6.42578125" style="229" customWidth="1"/>
    <col min="494" max="494" width="4" style="229" customWidth="1"/>
    <col min="495" max="495" width="1.5703125" style="229" customWidth="1"/>
    <col min="496" max="496" width="4" style="229" customWidth="1"/>
    <col min="497" max="497" width="8" style="229" customWidth="1"/>
    <col min="498" max="715" width="9.140625" style="229"/>
    <col min="716" max="716" width="3.85546875" style="229" bestFit="1" customWidth="1"/>
    <col min="717" max="717" width="12.85546875" style="229" customWidth="1"/>
    <col min="718" max="718" width="21.28515625" style="229" customWidth="1"/>
    <col min="719" max="748" width="2.28515625" style="229" customWidth="1"/>
    <col min="749" max="749" width="6.42578125" style="229" customWidth="1"/>
    <col min="750" max="750" width="4" style="229" customWidth="1"/>
    <col min="751" max="751" width="1.5703125" style="229" customWidth="1"/>
    <col min="752" max="752" width="4" style="229" customWidth="1"/>
    <col min="753" max="753" width="8" style="229" customWidth="1"/>
    <col min="754" max="971" width="9.140625" style="229"/>
    <col min="972" max="972" width="3.85546875" style="229" bestFit="1" customWidth="1"/>
    <col min="973" max="973" width="12.85546875" style="229" customWidth="1"/>
    <col min="974" max="974" width="21.28515625" style="229" customWidth="1"/>
    <col min="975" max="1004" width="2.28515625" style="229" customWidth="1"/>
    <col min="1005" max="1005" width="6.42578125" style="229" customWidth="1"/>
    <col min="1006" max="1006" width="4" style="229" customWidth="1"/>
    <col min="1007" max="1007" width="1.5703125" style="229" customWidth="1"/>
    <col min="1008" max="1008" width="4" style="229" customWidth="1"/>
    <col min="1009" max="1009" width="8" style="229" customWidth="1"/>
    <col min="1010" max="1227" width="9.140625" style="229"/>
    <col min="1228" max="1228" width="3.85546875" style="229" bestFit="1" customWidth="1"/>
    <col min="1229" max="1229" width="12.85546875" style="229" customWidth="1"/>
    <col min="1230" max="1230" width="21.28515625" style="229" customWidth="1"/>
    <col min="1231" max="1260" width="2.28515625" style="229" customWidth="1"/>
    <col min="1261" max="1261" width="6.42578125" style="229" customWidth="1"/>
    <col min="1262" max="1262" width="4" style="229" customWidth="1"/>
    <col min="1263" max="1263" width="1.5703125" style="229" customWidth="1"/>
    <col min="1264" max="1264" width="4" style="229" customWidth="1"/>
    <col min="1265" max="1265" width="8" style="229" customWidth="1"/>
    <col min="1266" max="1483" width="9.140625" style="229"/>
    <col min="1484" max="1484" width="3.85546875" style="229" bestFit="1" customWidth="1"/>
    <col min="1485" max="1485" width="12.85546875" style="229" customWidth="1"/>
    <col min="1486" max="1486" width="21.28515625" style="229" customWidth="1"/>
    <col min="1487" max="1516" width="2.28515625" style="229" customWidth="1"/>
    <col min="1517" max="1517" width="6.42578125" style="229" customWidth="1"/>
    <col min="1518" max="1518" width="4" style="229" customWidth="1"/>
    <col min="1519" max="1519" width="1.5703125" style="229" customWidth="1"/>
    <col min="1520" max="1520" width="4" style="229" customWidth="1"/>
    <col min="1521" max="1521" width="8" style="229" customWidth="1"/>
    <col min="1522" max="1739" width="9.140625" style="229"/>
    <col min="1740" max="1740" width="3.85546875" style="229" bestFit="1" customWidth="1"/>
    <col min="1741" max="1741" width="12.85546875" style="229" customWidth="1"/>
    <col min="1742" max="1742" width="21.28515625" style="229" customWidth="1"/>
    <col min="1743" max="1772" width="2.28515625" style="229" customWidth="1"/>
    <col min="1773" max="1773" width="6.42578125" style="229" customWidth="1"/>
    <col min="1774" max="1774" width="4" style="229" customWidth="1"/>
    <col min="1775" max="1775" width="1.5703125" style="229" customWidth="1"/>
    <col min="1776" max="1776" width="4" style="229" customWidth="1"/>
    <col min="1777" max="1777" width="8" style="229" customWidth="1"/>
    <col min="1778" max="1995" width="9.140625" style="229"/>
    <col min="1996" max="1996" width="3.85546875" style="229" bestFit="1" customWidth="1"/>
    <col min="1997" max="1997" width="12.85546875" style="229" customWidth="1"/>
    <col min="1998" max="1998" width="21.28515625" style="229" customWidth="1"/>
    <col min="1999" max="2028" width="2.28515625" style="229" customWidth="1"/>
    <col min="2029" max="2029" width="6.42578125" style="229" customWidth="1"/>
    <col min="2030" max="2030" width="4" style="229" customWidth="1"/>
    <col min="2031" max="2031" width="1.5703125" style="229" customWidth="1"/>
    <col min="2032" max="2032" width="4" style="229" customWidth="1"/>
    <col min="2033" max="2033" width="8" style="229" customWidth="1"/>
    <col min="2034" max="2251" width="9.140625" style="229"/>
    <col min="2252" max="2252" width="3.85546875" style="229" bestFit="1" customWidth="1"/>
    <col min="2253" max="2253" width="12.85546875" style="229" customWidth="1"/>
    <col min="2254" max="2254" width="21.28515625" style="229" customWidth="1"/>
    <col min="2255" max="2284" width="2.28515625" style="229" customWidth="1"/>
    <col min="2285" max="2285" width="6.42578125" style="229" customWidth="1"/>
    <col min="2286" max="2286" width="4" style="229" customWidth="1"/>
    <col min="2287" max="2287" width="1.5703125" style="229" customWidth="1"/>
    <col min="2288" max="2288" width="4" style="229" customWidth="1"/>
    <col min="2289" max="2289" width="8" style="229" customWidth="1"/>
    <col min="2290" max="2507" width="9.140625" style="229"/>
    <col min="2508" max="2508" width="3.85546875" style="229" bestFit="1" customWidth="1"/>
    <col min="2509" max="2509" width="12.85546875" style="229" customWidth="1"/>
    <col min="2510" max="2510" width="21.28515625" style="229" customWidth="1"/>
    <col min="2511" max="2540" width="2.28515625" style="229" customWidth="1"/>
    <col min="2541" max="2541" width="6.42578125" style="229" customWidth="1"/>
    <col min="2542" max="2542" width="4" style="229" customWidth="1"/>
    <col min="2543" max="2543" width="1.5703125" style="229" customWidth="1"/>
    <col min="2544" max="2544" width="4" style="229" customWidth="1"/>
    <col min="2545" max="2545" width="8" style="229" customWidth="1"/>
    <col min="2546" max="2763" width="9.140625" style="229"/>
    <col min="2764" max="2764" width="3.85546875" style="229" bestFit="1" customWidth="1"/>
    <col min="2765" max="2765" width="12.85546875" style="229" customWidth="1"/>
    <col min="2766" max="2766" width="21.28515625" style="229" customWidth="1"/>
    <col min="2767" max="2796" width="2.28515625" style="229" customWidth="1"/>
    <col min="2797" max="2797" width="6.42578125" style="229" customWidth="1"/>
    <col min="2798" max="2798" width="4" style="229" customWidth="1"/>
    <col min="2799" max="2799" width="1.5703125" style="229" customWidth="1"/>
    <col min="2800" max="2800" width="4" style="229" customWidth="1"/>
    <col min="2801" max="2801" width="8" style="229" customWidth="1"/>
    <col min="2802" max="3019" width="9.140625" style="229"/>
    <col min="3020" max="3020" width="3.85546875" style="229" bestFit="1" customWidth="1"/>
    <col min="3021" max="3021" width="12.85546875" style="229" customWidth="1"/>
    <col min="3022" max="3022" width="21.28515625" style="229" customWidth="1"/>
    <col min="3023" max="3052" width="2.28515625" style="229" customWidth="1"/>
    <col min="3053" max="3053" width="6.42578125" style="229" customWidth="1"/>
    <col min="3054" max="3054" width="4" style="229" customWidth="1"/>
    <col min="3055" max="3055" width="1.5703125" style="229" customWidth="1"/>
    <col min="3056" max="3056" width="4" style="229" customWidth="1"/>
    <col min="3057" max="3057" width="8" style="229" customWidth="1"/>
    <col min="3058" max="3275" width="9.140625" style="229"/>
    <col min="3276" max="3276" width="3.85546875" style="229" bestFit="1" customWidth="1"/>
    <col min="3277" max="3277" width="12.85546875" style="229" customWidth="1"/>
    <col min="3278" max="3278" width="21.28515625" style="229" customWidth="1"/>
    <col min="3279" max="3308" width="2.28515625" style="229" customWidth="1"/>
    <col min="3309" max="3309" width="6.42578125" style="229" customWidth="1"/>
    <col min="3310" max="3310" width="4" style="229" customWidth="1"/>
    <col min="3311" max="3311" width="1.5703125" style="229" customWidth="1"/>
    <col min="3312" max="3312" width="4" style="229" customWidth="1"/>
    <col min="3313" max="3313" width="8" style="229" customWidth="1"/>
    <col min="3314" max="3531" width="9.140625" style="229"/>
    <col min="3532" max="3532" width="3.85546875" style="229" bestFit="1" customWidth="1"/>
    <col min="3533" max="3533" width="12.85546875" style="229" customWidth="1"/>
    <col min="3534" max="3534" width="21.28515625" style="229" customWidth="1"/>
    <col min="3535" max="3564" width="2.28515625" style="229" customWidth="1"/>
    <col min="3565" max="3565" width="6.42578125" style="229" customWidth="1"/>
    <col min="3566" max="3566" width="4" style="229" customWidth="1"/>
    <col min="3567" max="3567" width="1.5703125" style="229" customWidth="1"/>
    <col min="3568" max="3568" width="4" style="229" customWidth="1"/>
    <col min="3569" max="3569" width="8" style="229" customWidth="1"/>
    <col min="3570" max="3787" width="9.140625" style="229"/>
    <col min="3788" max="3788" width="3.85546875" style="229" bestFit="1" customWidth="1"/>
    <col min="3789" max="3789" width="12.85546875" style="229" customWidth="1"/>
    <col min="3790" max="3790" width="21.28515625" style="229" customWidth="1"/>
    <col min="3791" max="3820" width="2.28515625" style="229" customWidth="1"/>
    <col min="3821" max="3821" width="6.42578125" style="229" customWidth="1"/>
    <col min="3822" max="3822" width="4" style="229" customWidth="1"/>
    <col min="3823" max="3823" width="1.5703125" style="229" customWidth="1"/>
    <col min="3824" max="3824" width="4" style="229" customWidth="1"/>
    <col min="3825" max="3825" width="8" style="229" customWidth="1"/>
    <col min="3826" max="4043" width="9.140625" style="229"/>
    <col min="4044" max="4044" width="3.85546875" style="229" bestFit="1" customWidth="1"/>
    <col min="4045" max="4045" width="12.85546875" style="229" customWidth="1"/>
    <col min="4046" max="4046" width="21.28515625" style="229" customWidth="1"/>
    <col min="4047" max="4076" width="2.28515625" style="229" customWidth="1"/>
    <col min="4077" max="4077" width="6.42578125" style="229" customWidth="1"/>
    <col min="4078" max="4078" width="4" style="229" customWidth="1"/>
    <col min="4079" max="4079" width="1.5703125" style="229" customWidth="1"/>
    <col min="4080" max="4080" width="4" style="229" customWidth="1"/>
    <col min="4081" max="4081" width="8" style="229" customWidth="1"/>
    <col min="4082" max="4299" width="9.140625" style="229"/>
    <col min="4300" max="4300" width="3.85546875" style="229" bestFit="1" customWidth="1"/>
    <col min="4301" max="4301" width="12.85546875" style="229" customWidth="1"/>
    <col min="4302" max="4302" width="21.28515625" style="229" customWidth="1"/>
    <col min="4303" max="4332" width="2.28515625" style="229" customWidth="1"/>
    <col min="4333" max="4333" width="6.42578125" style="229" customWidth="1"/>
    <col min="4334" max="4334" width="4" style="229" customWidth="1"/>
    <col min="4335" max="4335" width="1.5703125" style="229" customWidth="1"/>
    <col min="4336" max="4336" width="4" style="229" customWidth="1"/>
    <col min="4337" max="4337" width="8" style="229" customWidth="1"/>
    <col min="4338" max="4555" width="9.140625" style="229"/>
    <col min="4556" max="4556" width="3.85546875" style="229" bestFit="1" customWidth="1"/>
    <col min="4557" max="4557" width="12.85546875" style="229" customWidth="1"/>
    <col min="4558" max="4558" width="21.28515625" style="229" customWidth="1"/>
    <col min="4559" max="4588" width="2.28515625" style="229" customWidth="1"/>
    <col min="4589" max="4589" width="6.42578125" style="229" customWidth="1"/>
    <col min="4590" max="4590" width="4" style="229" customWidth="1"/>
    <col min="4591" max="4591" width="1.5703125" style="229" customWidth="1"/>
    <col min="4592" max="4592" width="4" style="229" customWidth="1"/>
    <col min="4593" max="4593" width="8" style="229" customWidth="1"/>
    <col min="4594" max="4811" width="9.140625" style="229"/>
    <col min="4812" max="4812" width="3.85546875" style="229" bestFit="1" customWidth="1"/>
    <col min="4813" max="4813" width="12.85546875" style="229" customWidth="1"/>
    <col min="4814" max="4814" width="21.28515625" style="229" customWidth="1"/>
    <col min="4815" max="4844" width="2.28515625" style="229" customWidth="1"/>
    <col min="4845" max="4845" width="6.42578125" style="229" customWidth="1"/>
    <col min="4846" max="4846" width="4" style="229" customWidth="1"/>
    <col min="4847" max="4847" width="1.5703125" style="229" customWidth="1"/>
    <col min="4848" max="4848" width="4" style="229" customWidth="1"/>
    <col min="4849" max="4849" width="8" style="229" customWidth="1"/>
    <col min="4850" max="5067" width="9.140625" style="229"/>
    <col min="5068" max="5068" width="3.85546875" style="229" bestFit="1" customWidth="1"/>
    <col min="5069" max="5069" width="12.85546875" style="229" customWidth="1"/>
    <col min="5070" max="5070" width="21.28515625" style="229" customWidth="1"/>
    <col min="5071" max="5100" width="2.28515625" style="229" customWidth="1"/>
    <col min="5101" max="5101" width="6.42578125" style="229" customWidth="1"/>
    <col min="5102" max="5102" width="4" style="229" customWidth="1"/>
    <col min="5103" max="5103" width="1.5703125" style="229" customWidth="1"/>
    <col min="5104" max="5104" width="4" style="229" customWidth="1"/>
    <col min="5105" max="5105" width="8" style="229" customWidth="1"/>
    <col min="5106" max="5323" width="9.140625" style="229"/>
    <col min="5324" max="5324" width="3.85546875" style="229" bestFit="1" customWidth="1"/>
    <col min="5325" max="5325" width="12.85546875" style="229" customWidth="1"/>
    <col min="5326" max="5326" width="21.28515625" style="229" customWidth="1"/>
    <col min="5327" max="5356" width="2.28515625" style="229" customWidth="1"/>
    <col min="5357" max="5357" width="6.42578125" style="229" customWidth="1"/>
    <col min="5358" max="5358" width="4" style="229" customWidth="1"/>
    <col min="5359" max="5359" width="1.5703125" style="229" customWidth="1"/>
    <col min="5360" max="5360" width="4" style="229" customWidth="1"/>
    <col min="5361" max="5361" width="8" style="229" customWidth="1"/>
    <col min="5362" max="5579" width="9.140625" style="229"/>
    <col min="5580" max="5580" width="3.85546875" style="229" bestFit="1" customWidth="1"/>
    <col min="5581" max="5581" width="12.85546875" style="229" customWidth="1"/>
    <col min="5582" max="5582" width="21.28515625" style="229" customWidth="1"/>
    <col min="5583" max="5612" width="2.28515625" style="229" customWidth="1"/>
    <col min="5613" max="5613" width="6.42578125" style="229" customWidth="1"/>
    <col min="5614" max="5614" width="4" style="229" customWidth="1"/>
    <col min="5615" max="5615" width="1.5703125" style="229" customWidth="1"/>
    <col min="5616" max="5616" width="4" style="229" customWidth="1"/>
    <col min="5617" max="5617" width="8" style="229" customWidth="1"/>
    <col min="5618" max="5835" width="9.140625" style="229"/>
    <col min="5836" max="5836" width="3.85546875" style="229" bestFit="1" customWidth="1"/>
    <col min="5837" max="5837" width="12.85546875" style="229" customWidth="1"/>
    <col min="5838" max="5838" width="21.28515625" style="229" customWidth="1"/>
    <col min="5839" max="5868" width="2.28515625" style="229" customWidth="1"/>
    <col min="5869" max="5869" width="6.42578125" style="229" customWidth="1"/>
    <col min="5870" max="5870" width="4" style="229" customWidth="1"/>
    <col min="5871" max="5871" width="1.5703125" style="229" customWidth="1"/>
    <col min="5872" max="5872" width="4" style="229" customWidth="1"/>
    <col min="5873" max="5873" width="8" style="229" customWidth="1"/>
    <col min="5874" max="6091" width="9.140625" style="229"/>
    <col min="6092" max="6092" width="3.85546875" style="229" bestFit="1" customWidth="1"/>
    <col min="6093" max="6093" width="12.85546875" style="229" customWidth="1"/>
    <col min="6094" max="6094" width="21.28515625" style="229" customWidth="1"/>
    <col min="6095" max="6124" width="2.28515625" style="229" customWidth="1"/>
    <col min="6125" max="6125" width="6.42578125" style="229" customWidth="1"/>
    <col min="6126" max="6126" width="4" style="229" customWidth="1"/>
    <col min="6127" max="6127" width="1.5703125" style="229" customWidth="1"/>
    <col min="6128" max="6128" width="4" style="229" customWidth="1"/>
    <col min="6129" max="6129" width="8" style="229" customWidth="1"/>
    <col min="6130" max="6347" width="9.140625" style="229"/>
    <col min="6348" max="6348" width="3.85546875" style="229" bestFit="1" customWidth="1"/>
    <col min="6349" max="6349" width="12.85546875" style="229" customWidth="1"/>
    <col min="6350" max="6350" width="21.28515625" style="229" customWidth="1"/>
    <col min="6351" max="6380" width="2.28515625" style="229" customWidth="1"/>
    <col min="6381" max="6381" width="6.42578125" style="229" customWidth="1"/>
    <col min="6382" max="6382" width="4" style="229" customWidth="1"/>
    <col min="6383" max="6383" width="1.5703125" style="229" customWidth="1"/>
    <col min="6384" max="6384" width="4" style="229" customWidth="1"/>
    <col min="6385" max="6385" width="8" style="229" customWidth="1"/>
    <col min="6386" max="6603" width="9.140625" style="229"/>
    <col min="6604" max="6604" width="3.85546875" style="229" bestFit="1" customWidth="1"/>
    <col min="6605" max="6605" width="12.85546875" style="229" customWidth="1"/>
    <col min="6606" max="6606" width="21.28515625" style="229" customWidth="1"/>
    <col min="6607" max="6636" width="2.28515625" style="229" customWidth="1"/>
    <col min="6637" max="6637" width="6.42578125" style="229" customWidth="1"/>
    <col min="6638" max="6638" width="4" style="229" customWidth="1"/>
    <col min="6639" max="6639" width="1.5703125" style="229" customWidth="1"/>
    <col min="6640" max="6640" width="4" style="229" customWidth="1"/>
    <col min="6641" max="6641" width="8" style="229" customWidth="1"/>
    <col min="6642" max="6859" width="9.140625" style="229"/>
    <col min="6860" max="6860" width="3.85546875" style="229" bestFit="1" customWidth="1"/>
    <col min="6861" max="6861" width="12.85546875" style="229" customWidth="1"/>
    <col min="6862" max="6862" width="21.28515625" style="229" customWidth="1"/>
    <col min="6863" max="6892" width="2.28515625" style="229" customWidth="1"/>
    <col min="6893" max="6893" width="6.42578125" style="229" customWidth="1"/>
    <col min="6894" max="6894" width="4" style="229" customWidth="1"/>
    <col min="6895" max="6895" width="1.5703125" style="229" customWidth="1"/>
    <col min="6896" max="6896" width="4" style="229" customWidth="1"/>
    <col min="6897" max="6897" width="8" style="229" customWidth="1"/>
    <col min="6898" max="7115" width="9.140625" style="229"/>
    <col min="7116" max="7116" width="3.85546875" style="229" bestFit="1" customWidth="1"/>
    <col min="7117" max="7117" width="12.85546875" style="229" customWidth="1"/>
    <col min="7118" max="7118" width="21.28515625" style="229" customWidth="1"/>
    <col min="7119" max="7148" width="2.28515625" style="229" customWidth="1"/>
    <col min="7149" max="7149" width="6.42578125" style="229" customWidth="1"/>
    <col min="7150" max="7150" width="4" style="229" customWidth="1"/>
    <col min="7151" max="7151" width="1.5703125" style="229" customWidth="1"/>
    <col min="7152" max="7152" width="4" style="229" customWidth="1"/>
    <col min="7153" max="7153" width="8" style="229" customWidth="1"/>
    <col min="7154" max="7371" width="9.140625" style="229"/>
    <col min="7372" max="7372" width="3.85546875" style="229" bestFit="1" customWidth="1"/>
    <col min="7373" max="7373" width="12.85546875" style="229" customWidth="1"/>
    <col min="7374" max="7374" width="21.28515625" style="229" customWidth="1"/>
    <col min="7375" max="7404" width="2.28515625" style="229" customWidth="1"/>
    <col min="7405" max="7405" width="6.42578125" style="229" customWidth="1"/>
    <col min="7406" max="7406" width="4" style="229" customWidth="1"/>
    <col min="7407" max="7407" width="1.5703125" style="229" customWidth="1"/>
    <col min="7408" max="7408" width="4" style="229" customWidth="1"/>
    <col min="7409" max="7409" width="8" style="229" customWidth="1"/>
    <col min="7410" max="7627" width="9.140625" style="229"/>
    <col min="7628" max="7628" width="3.85546875" style="229" bestFit="1" customWidth="1"/>
    <col min="7629" max="7629" width="12.85546875" style="229" customWidth="1"/>
    <col min="7630" max="7630" width="21.28515625" style="229" customWidth="1"/>
    <col min="7631" max="7660" width="2.28515625" style="229" customWidth="1"/>
    <col min="7661" max="7661" width="6.42578125" style="229" customWidth="1"/>
    <col min="7662" max="7662" width="4" style="229" customWidth="1"/>
    <col min="7663" max="7663" width="1.5703125" style="229" customWidth="1"/>
    <col min="7664" max="7664" width="4" style="229" customWidth="1"/>
    <col min="7665" max="7665" width="8" style="229" customWidth="1"/>
    <col min="7666" max="7883" width="9.140625" style="229"/>
    <col min="7884" max="7884" width="3.85546875" style="229" bestFit="1" customWidth="1"/>
    <col min="7885" max="7885" width="12.85546875" style="229" customWidth="1"/>
    <col min="7886" max="7886" width="21.28515625" style="229" customWidth="1"/>
    <col min="7887" max="7916" width="2.28515625" style="229" customWidth="1"/>
    <col min="7917" max="7917" width="6.42578125" style="229" customWidth="1"/>
    <col min="7918" max="7918" width="4" style="229" customWidth="1"/>
    <col min="7919" max="7919" width="1.5703125" style="229" customWidth="1"/>
    <col min="7920" max="7920" width="4" style="229" customWidth="1"/>
    <col min="7921" max="7921" width="8" style="229" customWidth="1"/>
    <col min="7922" max="8139" width="9.140625" style="229"/>
    <col min="8140" max="8140" width="3.85546875" style="229" bestFit="1" customWidth="1"/>
    <col min="8141" max="8141" width="12.85546875" style="229" customWidth="1"/>
    <col min="8142" max="8142" width="21.28515625" style="229" customWidth="1"/>
    <col min="8143" max="8172" width="2.28515625" style="229" customWidth="1"/>
    <col min="8173" max="8173" width="6.42578125" style="229" customWidth="1"/>
    <col min="8174" max="8174" width="4" style="229" customWidth="1"/>
    <col min="8175" max="8175" width="1.5703125" style="229" customWidth="1"/>
    <col min="8176" max="8176" width="4" style="229" customWidth="1"/>
    <col min="8177" max="8177" width="8" style="229" customWidth="1"/>
    <col min="8178" max="8395" width="9.140625" style="229"/>
    <col min="8396" max="8396" width="3.85546875" style="229" bestFit="1" customWidth="1"/>
    <col min="8397" max="8397" width="12.85546875" style="229" customWidth="1"/>
    <col min="8398" max="8398" width="21.28515625" style="229" customWidth="1"/>
    <col min="8399" max="8428" width="2.28515625" style="229" customWidth="1"/>
    <col min="8429" max="8429" width="6.42578125" style="229" customWidth="1"/>
    <col min="8430" max="8430" width="4" style="229" customWidth="1"/>
    <col min="8431" max="8431" width="1.5703125" style="229" customWidth="1"/>
    <col min="8432" max="8432" width="4" style="229" customWidth="1"/>
    <col min="8433" max="8433" width="8" style="229" customWidth="1"/>
    <col min="8434" max="8651" width="9.140625" style="229"/>
    <col min="8652" max="8652" width="3.85546875" style="229" bestFit="1" customWidth="1"/>
    <col min="8653" max="8653" width="12.85546875" style="229" customWidth="1"/>
    <col min="8654" max="8654" width="21.28515625" style="229" customWidth="1"/>
    <col min="8655" max="8684" width="2.28515625" style="229" customWidth="1"/>
    <col min="8685" max="8685" width="6.42578125" style="229" customWidth="1"/>
    <col min="8686" max="8686" width="4" style="229" customWidth="1"/>
    <col min="8687" max="8687" width="1.5703125" style="229" customWidth="1"/>
    <col min="8688" max="8688" width="4" style="229" customWidth="1"/>
    <col min="8689" max="8689" width="8" style="229" customWidth="1"/>
    <col min="8690" max="8907" width="9.140625" style="229"/>
    <col min="8908" max="8908" width="3.85546875" style="229" bestFit="1" customWidth="1"/>
    <col min="8909" max="8909" width="12.85546875" style="229" customWidth="1"/>
    <col min="8910" max="8910" width="21.28515625" style="229" customWidth="1"/>
    <col min="8911" max="8940" width="2.28515625" style="229" customWidth="1"/>
    <col min="8941" max="8941" width="6.42578125" style="229" customWidth="1"/>
    <col min="8942" max="8942" width="4" style="229" customWidth="1"/>
    <col min="8943" max="8943" width="1.5703125" style="229" customWidth="1"/>
    <col min="8944" max="8944" width="4" style="229" customWidth="1"/>
    <col min="8945" max="8945" width="8" style="229" customWidth="1"/>
    <col min="8946" max="9163" width="9.140625" style="229"/>
    <col min="9164" max="9164" width="3.85546875" style="229" bestFit="1" customWidth="1"/>
    <col min="9165" max="9165" width="12.85546875" style="229" customWidth="1"/>
    <col min="9166" max="9166" width="21.28515625" style="229" customWidth="1"/>
    <col min="9167" max="9196" width="2.28515625" style="229" customWidth="1"/>
    <col min="9197" max="9197" width="6.42578125" style="229" customWidth="1"/>
    <col min="9198" max="9198" width="4" style="229" customWidth="1"/>
    <col min="9199" max="9199" width="1.5703125" style="229" customWidth="1"/>
    <col min="9200" max="9200" width="4" style="229" customWidth="1"/>
    <col min="9201" max="9201" width="8" style="229" customWidth="1"/>
    <col min="9202" max="9419" width="9.140625" style="229"/>
    <col min="9420" max="9420" width="3.85546875" style="229" bestFit="1" customWidth="1"/>
    <col min="9421" max="9421" width="12.85546875" style="229" customWidth="1"/>
    <col min="9422" max="9422" width="21.28515625" style="229" customWidth="1"/>
    <col min="9423" max="9452" width="2.28515625" style="229" customWidth="1"/>
    <col min="9453" max="9453" width="6.42578125" style="229" customWidth="1"/>
    <col min="9454" max="9454" width="4" style="229" customWidth="1"/>
    <col min="9455" max="9455" width="1.5703125" style="229" customWidth="1"/>
    <col min="9456" max="9456" width="4" style="229" customWidth="1"/>
    <col min="9457" max="9457" width="8" style="229" customWidth="1"/>
    <col min="9458" max="9675" width="9.140625" style="229"/>
    <col min="9676" max="9676" width="3.85546875" style="229" bestFit="1" customWidth="1"/>
    <col min="9677" max="9677" width="12.85546875" style="229" customWidth="1"/>
    <col min="9678" max="9678" width="21.28515625" style="229" customWidth="1"/>
    <col min="9679" max="9708" width="2.28515625" style="229" customWidth="1"/>
    <col min="9709" max="9709" width="6.42578125" style="229" customWidth="1"/>
    <col min="9710" max="9710" width="4" style="229" customWidth="1"/>
    <col min="9711" max="9711" width="1.5703125" style="229" customWidth="1"/>
    <col min="9712" max="9712" width="4" style="229" customWidth="1"/>
    <col min="9713" max="9713" width="8" style="229" customWidth="1"/>
    <col min="9714" max="9931" width="9.140625" style="229"/>
    <col min="9932" max="9932" width="3.85546875" style="229" bestFit="1" customWidth="1"/>
    <col min="9933" max="9933" width="12.85546875" style="229" customWidth="1"/>
    <col min="9934" max="9934" width="21.28515625" style="229" customWidth="1"/>
    <col min="9935" max="9964" width="2.28515625" style="229" customWidth="1"/>
    <col min="9965" max="9965" width="6.42578125" style="229" customWidth="1"/>
    <col min="9966" max="9966" width="4" style="229" customWidth="1"/>
    <col min="9967" max="9967" width="1.5703125" style="229" customWidth="1"/>
    <col min="9968" max="9968" width="4" style="229" customWidth="1"/>
    <col min="9969" max="9969" width="8" style="229" customWidth="1"/>
    <col min="9970" max="10187" width="9.140625" style="229"/>
    <col min="10188" max="10188" width="3.85546875" style="229" bestFit="1" customWidth="1"/>
    <col min="10189" max="10189" width="12.85546875" style="229" customWidth="1"/>
    <col min="10190" max="10190" width="21.28515625" style="229" customWidth="1"/>
    <col min="10191" max="10220" width="2.28515625" style="229" customWidth="1"/>
    <col min="10221" max="10221" width="6.42578125" style="229" customWidth="1"/>
    <col min="10222" max="10222" width="4" style="229" customWidth="1"/>
    <col min="10223" max="10223" width="1.5703125" style="229" customWidth="1"/>
    <col min="10224" max="10224" width="4" style="229" customWidth="1"/>
    <col min="10225" max="10225" width="8" style="229" customWidth="1"/>
    <col min="10226" max="10443" width="9.140625" style="229"/>
    <col min="10444" max="10444" width="3.85546875" style="229" bestFit="1" customWidth="1"/>
    <col min="10445" max="10445" width="12.85546875" style="229" customWidth="1"/>
    <col min="10446" max="10446" width="21.28515625" style="229" customWidth="1"/>
    <col min="10447" max="10476" width="2.28515625" style="229" customWidth="1"/>
    <col min="10477" max="10477" width="6.42578125" style="229" customWidth="1"/>
    <col min="10478" max="10478" width="4" style="229" customWidth="1"/>
    <col min="10479" max="10479" width="1.5703125" style="229" customWidth="1"/>
    <col min="10480" max="10480" width="4" style="229" customWidth="1"/>
    <col min="10481" max="10481" width="8" style="229" customWidth="1"/>
    <col min="10482" max="10699" width="9.140625" style="229"/>
    <col min="10700" max="10700" width="3.85546875" style="229" bestFit="1" customWidth="1"/>
    <col min="10701" max="10701" width="12.85546875" style="229" customWidth="1"/>
    <col min="10702" max="10702" width="21.28515625" style="229" customWidth="1"/>
    <col min="10703" max="10732" width="2.28515625" style="229" customWidth="1"/>
    <col min="10733" max="10733" width="6.42578125" style="229" customWidth="1"/>
    <col min="10734" max="10734" width="4" style="229" customWidth="1"/>
    <col min="10735" max="10735" width="1.5703125" style="229" customWidth="1"/>
    <col min="10736" max="10736" width="4" style="229" customWidth="1"/>
    <col min="10737" max="10737" width="8" style="229" customWidth="1"/>
    <col min="10738" max="10955" width="9.140625" style="229"/>
    <col min="10956" max="10956" width="3.85546875" style="229" bestFit="1" customWidth="1"/>
    <col min="10957" max="10957" width="12.85546875" style="229" customWidth="1"/>
    <col min="10958" max="10958" width="21.28515625" style="229" customWidth="1"/>
    <col min="10959" max="10988" width="2.28515625" style="229" customWidth="1"/>
    <col min="10989" max="10989" width="6.42578125" style="229" customWidth="1"/>
    <col min="10990" max="10990" width="4" style="229" customWidth="1"/>
    <col min="10991" max="10991" width="1.5703125" style="229" customWidth="1"/>
    <col min="10992" max="10992" width="4" style="229" customWidth="1"/>
    <col min="10993" max="10993" width="8" style="229" customWidth="1"/>
    <col min="10994" max="11211" width="9.140625" style="229"/>
    <col min="11212" max="11212" width="3.85546875" style="229" bestFit="1" customWidth="1"/>
    <col min="11213" max="11213" width="12.85546875" style="229" customWidth="1"/>
    <col min="11214" max="11214" width="21.28515625" style="229" customWidth="1"/>
    <col min="11215" max="11244" width="2.28515625" style="229" customWidth="1"/>
    <col min="11245" max="11245" width="6.42578125" style="229" customWidth="1"/>
    <col min="11246" max="11246" width="4" style="229" customWidth="1"/>
    <col min="11247" max="11247" width="1.5703125" style="229" customWidth="1"/>
    <col min="11248" max="11248" width="4" style="229" customWidth="1"/>
    <col min="11249" max="11249" width="8" style="229" customWidth="1"/>
    <col min="11250" max="11467" width="9.140625" style="229"/>
    <col min="11468" max="11468" width="3.85546875" style="229" bestFit="1" customWidth="1"/>
    <col min="11469" max="11469" width="12.85546875" style="229" customWidth="1"/>
    <col min="11470" max="11470" width="21.28515625" style="229" customWidth="1"/>
    <col min="11471" max="11500" width="2.28515625" style="229" customWidth="1"/>
    <col min="11501" max="11501" width="6.42578125" style="229" customWidth="1"/>
    <col min="11502" max="11502" width="4" style="229" customWidth="1"/>
    <col min="11503" max="11503" width="1.5703125" style="229" customWidth="1"/>
    <col min="11504" max="11504" width="4" style="229" customWidth="1"/>
    <col min="11505" max="11505" width="8" style="229" customWidth="1"/>
    <col min="11506" max="11723" width="9.140625" style="229"/>
    <col min="11724" max="11724" width="3.85546875" style="229" bestFit="1" customWidth="1"/>
    <col min="11725" max="11725" width="12.85546875" style="229" customWidth="1"/>
    <col min="11726" max="11726" width="21.28515625" style="229" customWidth="1"/>
    <col min="11727" max="11756" width="2.28515625" style="229" customWidth="1"/>
    <col min="11757" max="11757" width="6.42578125" style="229" customWidth="1"/>
    <col min="11758" max="11758" width="4" style="229" customWidth="1"/>
    <col min="11759" max="11759" width="1.5703125" style="229" customWidth="1"/>
    <col min="11760" max="11760" width="4" style="229" customWidth="1"/>
    <col min="11761" max="11761" width="8" style="229" customWidth="1"/>
    <col min="11762" max="11979" width="9.140625" style="229"/>
    <col min="11980" max="11980" width="3.85546875" style="229" bestFit="1" customWidth="1"/>
    <col min="11981" max="11981" width="12.85546875" style="229" customWidth="1"/>
    <col min="11982" max="11982" width="21.28515625" style="229" customWidth="1"/>
    <col min="11983" max="12012" width="2.28515625" style="229" customWidth="1"/>
    <col min="12013" max="12013" width="6.42578125" style="229" customWidth="1"/>
    <col min="12014" max="12014" width="4" style="229" customWidth="1"/>
    <col min="12015" max="12015" width="1.5703125" style="229" customWidth="1"/>
    <col min="12016" max="12016" width="4" style="229" customWidth="1"/>
    <col min="12017" max="12017" width="8" style="229" customWidth="1"/>
    <col min="12018" max="12235" width="9.140625" style="229"/>
    <col min="12236" max="12236" width="3.85546875" style="229" bestFit="1" customWidth="1"/>
    <col min="12237" max="12237" width="12.85546875" style="229" customWidth="1"/>
    <col min="12238" max="12238" width="21.28515625" style="229" customWidth="1"/>
    <col min="12239" max="12268" width="2.28515625" style="229" customWidth="1"/>
    <col min="12269" max="12269" width="6.42578125" style="229" customWidth="1"/>
    <col min="12270" max="12270" width="4" style="229" customWidth="1"/>
    <col min="12271" max="12271" width="1.5703125" style="229" customWidth="1"/>
    <col min="12272" max="12272" width="4" style="229" customWidth="1"/>
    <col min="12273" max="12273" width="8" style="229" customWidth="1"/>
    <col min="12274" max="12491" width="9.140625" style="229"/>
    <col min="12492" max="12492" width="3.85546875" style="229" bestFit="1" customWidth="1"/>
    <col min="12493" max="12493" width="12.85546875" style="229" customWidth="1"/>
    <col min="12494" max="12494" width="21.28515625" style="229" customWidth="1"/>
    <col min="12495" max="12524" width="2.28515625" style="229" customWidth="1"/>
    <col min="12525" max="12525" width="6.42578125" style="229" customWidth="1"/>
    <col min="12526" max="12526" width="4" style="229" customWidth="1"/>
    <col min="12527" max="12527" width="1.5703125" style="229" customWidth="1"/>
    <col min="12528" max="12528" width="4" style="229" customWidth="1"/>
    <col min="12529" max="12529" width="8" style="229" customWidth="1"/>
    <col min="12530" max="12747" width="9.140625" style="229"/>
    <col min="12748" max="12748" width="3.85546875" style="229" bestFit="1" customWidth="1"/>
    <col min="12749" max="12749" width="12.85546875" style="229" customWidth="1"/>
    <col min="12750" max="12750" width="21.28515625" style="229" customWidth="1"/>
    <col min="12751" max="12780" width="2.28515625" style="229" customWidth="1"/>
    <col min="12781" max="12781" width="6.42578125" style="229" customWidth="1"/>
    <col min="12782" max="12782" width="4" style="229" customWidth="1"/>
    <col min="12783" max="12783" width="1.5703125" style="229" customWidth="1"/>
    <col min="12784" max="12784" width="4" style="229" customWidth="1"/>
    <col min="12785" max="12785" width="8" style="229" customWidth="1"/>
    <col min="12786" max="13003" width="9.140625" style="229"/>
    <col min="13004" max="13004" width="3.85546875" style="229" bestFit="1" customWidth="1"/>
    <col min="13005" max="13005" width="12.85546875" style="229" customWidth="1"/>
    <col min="13006" max="13006" width="21.28515625" style="229" customWidth="1"/>
    <col min="13007" max="13036" width="2.28515625" style="229" customWidth="1"/>
    <col min="13037" max="13037" width="6.42578125" style="229" customWidth="1"/>
    <col min="13038" max="13038" width="4" style="229" customWidth="1"/>
    <col min="13039" max="13039" width="1.5703125" style="229" customWidth="1"/>
    <col min="13040" max="13040" width="4" style="229" customWidth="1"/>
    <col min="13041" max="13041" width="8" style="229" customWidth="1"/>
    <col min="13042" max="13259" width="9.140625" style="229"/>
    <col min="13260" max="13260" width="3.85546875" style="229" bestFit="1" customWidth="1"/>
    <col min="13261" max="13261" width="12.85546875" style="229" customWidth="1"/>
    <col min="13262" max="13262" width="21.28515625" style="229" customWidth="1"/>
    <col min="13263" max="13292" width="2.28515625" style="229" customWidth="1"/>
    <col min="13293" max="13293" width="6.42578125" style="229" customWidth="1"/>
    <col min="13294" max="13294" width="4" style="229" customWidth="1"/>
    <col min="13295" max="13295" width="1.5703125" style="229" customWidth="1"/>
    <col min="13296" max="13296" width="4" style="229" customWidth="1"/>
    <col min="13297" max="13297" width="8" style="229" customWidth="1"/>
    <col min="13298" max="13515" width="9.140625" style="229"/>
    <col min="13516" max="13516" width="3.85546875" style="229" bestFit="1" customWidth="1"/>
    <col min="13517" max="13517" width="12.85546875" style="229" customWidth="1"/>
    <col min="13518" max="13518" width="21.28515625" style="229" customWidth="1"/>
    <col min="13519" max="13548" width="2.28515625" style="229" customWidth="1"/>
    <col min="13549" max="13549" width="6.42578125" style="229" customWidth="1"/>
    <col min="13550" max="13550" width="4" style="229" customWidth="1"/>
    <col min="13551" max="13551" width="1.5703125" style="229" customWidth="1"/>
    <col min="13552" max="13552" width="4" style="229" customWidth="1"/>
    <col min="13553" max="13553" width="8" style="229" customWidth="1"/>
    <col min="13554" max="13771" width="9.140625" style="229"/>
    <col min="13772" max="13772" width="3.85546875" style="229" bestFit="1" customWidth="1"/>
    <col min="13773" max="13773" width="12.85546875" style="229" customWidth="1"/>
    <col min="13774" max="13774" width="21.28515625" style="229" customWidth="1"/>
    <col min="13775" max="13804" width="2.28515625" style="229" customWidth="1"/>
    <col min="13805" max="13805" width="6.42578125" style="229" customWidth="1"/>
    <col min="13806" max="13806" width="4" style="229" customWidth="1"/>
    <col min="13807" max="13807" width="1.5703125" style="229" customWidth="1"/>
    <col min="13808" max="13808" width="4" style="229" customWidth="1"/>
    <col min="13809" max="13809" width="8" style="229" customWidth="1"/>
    <col min="13810" max="14027" width="9.140625" style="229"/>
    <col min="14028" max="14028" width="3.85546875" style="229" bestFit="1" customWidth="1"/>
    <col min="14029" max="14029" width="12.85546875" style="229" customWidth="1"/>
    <col min="14030" max="14030" width="21.28515625" style="229" customWidth="1"/>
    <col min="14031" max="14060" width="2.28515625" style="229" customWidth="1"/>
    <col min="14061" max="14061" width="6.42578125" style="229" customWidth="1"/>
    <col min="14062" max="14062" width="4" style="229" customWidth="1"/>
    <col min="14063" max="14063" width="1.5703125" style="229" customWidth="1"/>
    <col min="14064" max="14064" width="4" style="229" customWidth="1"/>
    <col min="14065" max="14065" width="8" style="229" customWidth="1"/>
    <col min="14066" max="14283" width="9.140625" style="229"/>
    <col min="14284" max="14284" width="3.85546875" style="229" bestFit="1" customWidth="1"/>
    <col min="14285" max="14285" width="12.85546875" style="229" customWidth="1"/>
    <col min="14286" max="14286" width="21.28515625" style="229" customWidth="1"/>
    <col min="14287" max="14316" width="2.28515625" style="229" customWidth="1"/>
    <col min="14317" max="14317" width="6.42578125" style="229" customWidth="1"/>
    <col min="14318" max="14318" width="4" style="229" customWidth="1"/>
    <col min="14319" max="14319" width="1.5703125" style="229" customWidth="1"/>
    <col min="14320" max="14320" width="4" style="229" customWidth="1"/>
    <col min="14321" max="14321" width="8" style="229" customWidth="1"/>
    <col min="14322" max="14539" width="9.140625" style="229"/>
    <col min="14540" max="14540" width="3.85546875" style="229" bestFit="1" customWidth="1"/>
    <col min="14541" max="14541" width="12.85546875" style="229" customWidth="1"/>
    <col min="14542" max="14542" width="21.28515625" style="229" customWidth="1"/>
    <col min="14543" max="14572" width="2.28515625" style="229" customWidth="1"/>
    <col min="14573" max="14573" width="6.42578125" style="229" customWidth="1"/>
    <col min="14574" max="14574" width="4" style="229" customWidth="1"/>
    <col min="14575" max="14575" width="1.5703125" style="229" customWidth="1"/>
    <col min="14576" max="14576" width="4" style="229" customWidth="1"/>
    <col min="14577" max="14577" width="8" style="229" customWidth="1"/>
    <col min="14578" max="14795" width="9.140625" style="229"/>
    <col min="14796" max="14796" width="3.85546875" style="229" bestFit="1" customWidth="1"/>
    <col min="14797" max="14797" width="12.85546875" style="229" customWidth="1"/>
    <col min="14798" max="14798" width="21.28515625" style="229" customWidth="1"/>
    <col min="14799" max="14828" width="2.28515625" style="229" customWidth="1"/>
    <col min="14829" max="14829" width="6.42578125" style="229" customWidth="1"/>
    <col min="14830" max="14830" width="4" style="229" customWidth="1"/>
    <col min="14831" max="14831" width="1.5703125" style="229" customWidth="1"/>
    <col min="14832" max="14832" width="4" style="229" customWidth="1"/>
    <col min="14833" max="14833" width="8" style="229" customWidth="1"/>
    <col min="14834" max="15051" width="9.140625" style="229"/>
    <col min="15052" max="15052" width="3.85546875" style="229" bestFit="1" customWidth="1"/>
    <col min="15053" max="15053" width="12.85546875" style="229" customWidth="1"/>
    <col min="15054" max="15054" width="21.28515625" style="229" customWidth="1"/>
    <col min="15055" max="15084" width="2.28515625" style="229" customWidth="1"/>
    <col min="15085" max="15085" width="6.42578125" style="229" customWidth="1"/>
    <col min="15086" max="15086" width="4" style="229" customWidth="1"/>
    <col min="15087" max="15087" width="1.5703125" style="229" customWidth="1"/>
    <col min="15088" max="15088" width="4" style="229" customWidth="1"/>
    <col min="15089" max="15089" width="8" style="229" customWidth="1"/>
    <col min="15090" max="15307" width="9.140625" style="229"/>
    <col min="15308" max="15308" width="3.85546875" style="229" bestFit="1" customWidth="1"/>
    <col min="15309" max="15309" width="12.85546875" style="229" customWidth="1"/>
    <col min="15310" max="15310" width="21.28515625" style="229" customWidth="1"/>
    <col min="15311" max="15340" width="2.28515625" style="229" customWidth="1"/>
    <col min="15341" max="15341" width="6.42578125" style="229" customWidth="1"/>
    <col min="15342" max="15342" width="4" style="229" customWidth="1"/>
    <col min="15343" max="15343" width="1.5703125" style="229" customWidth="1"/>
    <col min="15344" max="15344" width="4" style="229" customWidth="1"/>
    <col min="15345" max="15345" width="8" style="229" customWidth="1"/>
    <col min="15346" max="15563" width="9.140625" style="229"/>
    <col min="15564" max="15564" width="3.85546875" style="229" bestFit="1" customWidth="1"/>
    <col min="15565" max="15565" width="12.85546875" style="229" customWidth="1"/>
    <col min="15566" max="15566" width="21.28515625" style="229" customWidth="1"/>
    <col min="15567" max="15596" width="2.28515625" style="229" customWidth="1"/>
    <col min="15597" max="15597" width="6.42578125" style="229" customWidth="1"/>
    <col min="15598" max="15598" width="4" style="229" customWidth="1"/>
    <col min="15599" max="15599" width="1.5703125" style="229" customWidth="1"/>
    <col min="15600" max="15600" width="4" style="229" customWidth="1"/>
    <col min="15601" max="15601" width="8" style="229" customWidth="1"/>
    <col min="15602" max="15819" width="9.140625" style="229"/>
    <col min="15820" max="15820" width="3.85546875" style="229" bestFit="1" customWidth="1"/>
    <col min="15821" max="15821" width="12.85546875" style="229" customWidth="1"/>
    <col min="15822" max="15822" width="21.28515625" style="229" customWidth="1"/>
    <col min="15823" max="15852" width="2.28515625" style="229" customWidth="1"/>
    <col min="15853" max="15853" width="6.42578125" style="229" customWidth="1"/>
    <col min="15854" max="15854" width="4" style="229" customWidth="1"/>
    <col min="15855" max="15855" width="1.5703125" style="229" customWidth="1"/>
    <col min="15856" max="15856" width="4" style="229" customWidth="1"/>
    <col min="15857" max="15857" width="8" style="229" customWidth="1"/>
    <col min="15858" max="16075" width="9.140625" style="229"/>
    <col min="16076" max="16076" width="3.85546875" style="229" bestFit="1" customWidth="1"/>
    <col min="16077" max="16077" width="12.85546875" style="229" customWidth="1"/>
    <col min="16078" max="16078" width="21.28515625" style="229" customWidth="1"/>
    <col min="16079" max="16108" width="2.28515625" style="229" customWidth="1"/>
    <col min="16109" max="16109" width="6.42578125" style="229" customWidth="1"/>
    <col min="16110" max="16110" width="4" style="229" customWidth="1"/>
    <col min="16111" max="16111" width="1.5703125" style="229" customWidth="1"/>
    <col min="16112" max="16112" width="4" style="229" customWidth="1"/>
    <col min="16113" max="16113" width="8" style="229" customWidth="1"/>
    <col min="16114" max="16384" width="9.140625" style="229"/>
  </cols>
  <sheetData>
    <row r="1" spans="1:39" ht="44.25" customHeight="1">
      <c r="B1" s="589"/>
      <c r="C1" s="661" t="s">
        <v>316</v>
      </c>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31"/>
      <c r="AD1" s="631"/>
      <c r="AE1" s="631"/>
      <c r="AF1" s="631"/>
      <c r="AG1" s="631"/>
      <c r="AH1" s="631"/>
      <c r="AI1" s="631"/>
      <c r="AJ1" s="631"/>
      <c r="AK1" s="631"/>
      <c r="AL1" s="631"/>
      <c r="AM1" s="631"/>
    </row>
    <row r="2" spans="1:39" ht="4.5" customHeight="1"/>
    <row r="3" spans="1:39" ht="12.75" customHeight="1" thickBot="1">
      <c r="A3" s="233" t="s">
        <v>203</v>
      </c>
      <c r="B3" s="234"/>
      <c r="C3" s="234" t="s">
        <v>204</v>
      </c>
      <c r="D3" s="591"/>
      <c r="E3" s="591">
        <v>1</v>
      </c>
      <c r="F3" s="591"/>
      <c r="G3" s="591"/>
      <c r="H3" s="591">
        <v>2</v>
      </c>
      <c r="I3" s="591"/>
      <c r="J3" s="591"/>
      <c r="K3" s="591">
        <v>3</v>
      </c>
      <c r="L3" s="591"/>
      <c r="M3" s="591"/>
      <c r="N3" s="591">
        <v>4</v>
      </c>
      <c r="O3" s="591"/>
      <c r="P3" s="591"/>
      <c r="Q3" s="591">
        <v>5</v>
      </c>
      <c r="R3" s="591"/>
      <c r="S3" s="591"/>
      <c r="T3" s="591">
        <v>6</v>
      </c>
      <c r="U3" s="591"/>
      <c r="V3" s="591"/>
      <c r="W3" s="591">
        <v>7</v>
      </c>
      <c r="X3" s="591"/>
      <c r="Y3" s="590" t="s">
        <v>1</v>
      </c>
      <c r="Z3" s="664" t="s">
        <v>205</v>
      </c>
      <c r="AA3" s="664"/>
      <c r="AB3" s="664"/>
      <c r="AC3" s="234" t="s">
        <v>2</v>
      </c>
    </row>
    <row r="4" spans="1:39" ht="12.95" customHeight="1">
      <c r="A4" s="645">
        <v>1</v>
      </c>
      <c r="B4" s="624" t="s">
        <v>3</v>
      </c>
      <c r="C4" s="628" t="s">
        <v>23</v>
      </c>
      <c r="D4" s="239"/>
      <c r="E4" s="240"/>
      <c r="F4" s="241"/>
      <c r="G4" s="286"/>
      <c r="H4" s="287">
        <v>2</v>
      </c>
      <c r="I4" s="288"/>
      <c r="J4" s="286"/>
      <c r="K4" s="287">
        <v>2</v>
      </c>
      <c r="L4" s="288"/>
      <c r="M4" s="286"/>
      <c r="N4" s="287">
        <v>2</v>
      </c>
      <c r="O4" s="288"/>
      <c r="P4" s="286"/>
      <c r="Q4" s="287">
        <v>2</v>
      </c>
      <c r="R4" s="288"/>
      <c r="S4" s="286"/>
      <c r="T4" s="287">
        <v>2</v>
      </c>
      <c r="U4" s="288"/>
      <c r="V4" s="286"/>
      <c r="W4" s="287">
        <v>2</v>
      </c>
      <c r="X4" s="288"/>
      <c r="Y4" s="647">
        <f>SUM(E4+H4+K4+N4+Q4+T4+W4)</f>
        <v>12</v>
      </c>
      <c r="Z4" s="649">
        <f>SUM(D5+G5+J5+M5+P5+S5+V5)</f>
        <v>18</v>
      </c>
      <c r="AA4" s="651" t="s">
        <v>206</v>
      </c>
      <c r="AB4" s="653">
        <f>SUM(F5+I5+L5+O5+R5+U5+X5)</f>
        <v>2</v>
      </c>
      <c r="AC4" s="643" t="s">
        <v>232</v>
      </c>
    </row>
    <row r="5" spans="1:39" ht="12.95" customHeight="1" thickBot="1">
      <c r="A5" s="646"/>
      <c r="B5" s="626" t="s">
        <v>3</v>
      </c>
      <c r="C5" s="629" t="s">
        <v>311</v>
      </c>
      <c r="D5" s="260"/>
      <c r="E5" s="261"/>
      <c r="F5" s="262"/>
      <c r="G5" s="291">
        <v>3</v>
      </c>
      <c r="H5" s="292"/>
      <c r="I5" s="293">
        <v>0</v>
      </c>
      <c r="J5" s="291">
        <v>3</v>
      </c>
      <c r="K5" s="292"/>
      <c r="L5" s="293">
        <v>0</v>
      </c>
      <c r="M5" s="291">
        <v>3</v>
      </c>
      <c r="N5" s="292"/>
      <c r="O5" s="293">
        <v>1</v>
      </c>
      <c r="P5" s="291">
        <v>3</v>
      </c>
      <c r="Q5" s="292"/>
      <c r="R5" s="293">
        <v>0</v>
      </c>
      <c r="S5" s="291">
        <v>3</v>
      </c>
      <c r="T5" s="292"/>
      <c r="U5" s="293">
        <v>0</v>
      </c>
      <c r="V5" s="291">
        <v>3</v>
      </c>
      <c r="W5" s="292"/>
      <c r="X5" s="293">
        <v>1</v>
      </c>
      <c r="Y5" s="648"/>
      <c r="Z5" s="650"/>
      <c r="AA5" s="652"/>
      <c r="AB5" s="654"/>
      <c r="AC5" s="644"/>
    </row>
    <row r="6" spans="1:39" ht="12.95" customHeight="1">
      <c r="A6" s="645">
        <v>2</v>
      </c>
      <c r="B6" s="623" t="s">
        <v>40</v>
      </c>
      <c r="C6" s="628" t="s">
        <v>223</v>
      </c>
      <c r="D6" s="242"/>
      <c r="E6" s="243">
        <v>0</v>
      </c>
      <c r="F6" s="244"/>
      <c r="G6" s="280"/>
      <c r="H6" s="281"/>
      <c r="I6" s="282"/>
      <c r="J6" s="242"/>
      <c r="K6" s="243">
        <v>0</v>
      </c>
      <c r="L6" s="244"/>
      <c r="M6" s="242"/>
      <c r="N6" s="243">
        <v>0</v>
      </c>
      <c r="O6" s="244"/>
      <c r="P6" s="242"/>
      <c r="Q6" s="243">
        <v>0</v>
      </c>
      <c r="R6" s="244"/>
      <c r="S6" s="242"/>
      <c r="T6" s="243">
        <v>0</v>
      </c>
      <c r="U6" s="244"/>
      <c r="V6" s="242"/>
      <c r="W6" s="243">
        <v>0</v>
      </c>
      <c r="X6" s="244"/>
      <c r="Y6" s="647">
        <f t="shared" ref="Y6" si="0">SUM(E6+H6+K6+N6+Q6+T6+W6)</f>
        <v>0</v>
      </c>
      <c r="Z6" s="649">
        <f t="shared" ref="Z6" si="1">SUM(D7+G7+J7+M7+P7+S7+V7)</f>
        <v>2</v>
      </c>
      <c r="AA6" s="651" t="s">
        <v>206</v>
      </c>
      <c r="AB6" s="653">
        <f t="shared" ref="AB6" si="2">SUM(F7+I7+L7+O7+R7+U7+X7)</f>
        <v>18</v>
      </c>
      <c r="AC6" s="657" t="s">
        <v>237</v>
      </c>
      <c r="AD6" s="655"/>
    </row>
    <row r="7" spans="1:39" ht="12.95" customHeight="1" thickBot="1">
      <c r="A7" s="646">
        <v>2</v>
      </c>
      <c r="B7" s="623" t="s">
        <v>40</v>
      </c>
      <c r="C7" s="629" t="s">
        <v>41</v>
      </c>
      <c r="D7" s="263">
        <v>0</v>
      </c>
      <c r="E7" s="264"/>
      <c r="F7" s="265">
        <v>3</v>
      </c>
      <c r="G7" s="280"/>
      <c r="H7" s="281"/>
      <c r="I7" s="282"/>
      <c r="J7" s="263">
        <v>0</v>
      </c>
      <c r="K7" s="264"/>
      <c r="L7" s="265">
        <v>3</v>
      </c>
      <c r="M7" s="263">
        <v>1</v>
      </c>
      <c r="N7" s="264"/>
      <c r="O7" s="265">
        <v>3</v>
      </c>
      <c r="P7" s="263">
        <v>0</v>
      </c>
      <c r="Q7" s="264"/>
      <c r="R7" s="265">
        <v>3</v>
      </c>
      <c r="S7" s="263">
        <v>0</v>
      </c>
      <c r="T7" s="264"/>
      <c r="U7" s="265">
        <v>3</v>
      </c>
      <c r="V7" s="263">
        <v>1</v>
      </c>
      <c r="W7" s="264"/>
      <c r="X7" s="265">
        <v>3</v>
      </c>
      <c r="Y7" s="648"/>
      <c r="Z7" s="650"/>
      <c r="AA7" s="652"/>
      <c r="AB7" s="654"/>
      <c r="AC7" s="658"/>
      <c r="AD7" s="655"/>
    </row>
    <row r="8" spans="1:39" ht="12.95" customHeight="1">
      <c r="A8" s="645">
        <v>3</v>
      </c>
      <c r="B8" s="625" t="s">
        <v>17</v>
      </c>
      <c r="C8" s="628" t="s">
        <v>312</v>
      </c>
      <c r="D8" s="242"/>
      <c r="E8" s="243">
        <v>0</v>
      </c>
      <c r="F8" s="244"/>
      <c r="G8" s="286"/>
      <c r="H8" s="287">
        <v>2</v>
      </c>
      <c r="I8" s="288"/>
      <c r="J8" s="296"/>
      <c r="K8" s="297"/>
      <c r="L8" s="298"/>
      <c r="M8" s="286"/>
      <c r="N8" s="287">
        <v>2</v>
      </c>
      <c r="O8" s="288"/>
      <c r="P8" s="242"/>
      <c r="Q8" s="243">
        <v>0</v>
      </c>
      <c r="R8" s="244"/>
      <c r="S8" s="286"/>
      <c r="T8" s="287">
        <v>2</v>
      </c>
      <c r="U8" s="288"/>
      <c r="V8" s="245"/>
      <c r="W8" s="246">
        <v>1</v>
      </c>
      <c r="X8" s="252"/>
      <c r="Y8" s="647">
        <f t="shared" ref="Y8" si="3">SUM(E8+H8+K8+N8+Q8+T8+W8)</f>
        <v>7</v>
      </c>
      <c r="Z8" s="649">
        <f t="shared" ref="Z8" si="4">SUM(D9+G9+J9+M9+P9+S9+V9)</f>
        <v>12</v>
      </c>
      <c r="AA8" s="656" t="s">
        <v>206</v>
      </c>
      <c r="AB8" s="653">
        <f t="shared" ref="AB8" si="5">SUM(F9+I9+L9+O9+R9+U9+X9)</f>
        <v>9</v>
      </c>
      <c r="AC8" s="643" t="s">
        <v>233</v>
      </c>
      <c r="AD8" s="655"/>
    </row>
    <row r="9" spans="1:39" ht="12.95" customHeight="1" thickBot="1">
      <c r="A9" s="646"/>
      <c r="B9" s="625" t="s">
        <v>17</v>
      </c>
      <c r="C9" s="629" t="s">
        <v>44</v>
      </c>
      <c r="D9" s="263">
        <v>0</v>
      </c>
      <c r="E9" s="264"/>
      <c r="F9" s="265">
        <v>3</v>
      </c>
      <c r="G9" s="291">
        <v>3</v>
      </c>
      <c r="H9" s="292"/>
      <c r="I9" s="293">
        <v>0</v>
      </c>
      <c r="J9" s="303"/>
      <c r="K9" s="261"/>
      <c r="L9" s="262"/>
      <c r="M9" s="291">
        <v>3</v>
      </c>
      <c r="N9" s="292"/>
      <c r="O9" s="293">
        <v>1</v>
      </c>
      <c r="P9" s="263">
        <v>1</v>
      </c>
      <c r="Q9" s="264"/>
      <c r="R9" s="265">
        <v>3</v>
      </c>
      <c r="S9" s="291">
        <v>3</v>
      </c>
      <c r="T9" s="292"/>
      <c r="U9" s="293">
        <v>0</v>
      </c>
      <c r="V9" s="266">
        <v>2</v>
      </c>
      <c r="W9" s="267"/>
      <c r="X9" s="274">
        <v>2</v>
      </c>
      <c r="Y9" s="648"/>
      <c r="Z9" s="650"/>
      <c r="AA9" s="656"/>
      <c r="AB9" s="654"/>
      <c r="AC9" s="644"/>
      <c r="AD9" s="655"/>
    </row>
    <row r="10" spans="1:39" ht="12.95" customHeight="1">
      <c r="A10" s="659">
        <v>4</v>
      </c>
      <c r="B10" s="625" t="s">
        <v>17</v>
      </c>
      <c r="C10" s="628" t="s">
        <v>46</v>
      </c>
      <c r="D10" s="242"/>
      <c r="E10" s="243">
        <v>0</v>
      </c>
      <c r="F10" s="244"/>
      <c r="G10" s="286"/>
      <c r="H10" s="287">
        <v>2</v>
      </c>
      <c r="I10" s="288"/>
      <c r="J10" s="242"/>
      <c r="K10" s="243">
        <v>0</v>
      </c>
      <c r="L10" s="244"/>
      <c r="M10" s="280"/>
      <c r="N10" s="281"/>
      <c r="O10" s="282"/>
      <c r="P10" s="309"/>
      <c r="Q10" s="246">
        <v>1</v>
      </c>
      <c r="R10" s="247"/>
      <c r="S10" s="242"/>
      <c r="T10" s="243">
        <v>0</v>
      </c>
      <c r="U10" s="244"/>
      <c r="V10" s="242"/>
      <c r="W10" s="243">
        <v>0</v>
      </c>
      <c r="X10" s="244"/>
      <c r="Y10" s="647">
        <f t="shared" ref="Y10" si="6">SUM(E10+H10+K10+N10+Q10+T10+W10)</f>
        <v>3</v>
      </c>
      <c r="Z10" s="649">
        <f t="shared" ref="Z10" si="7">SUM(D11+G11+J11+M11+P11+S11+V11)</f>
        <v>7</v>
      </c>
      <c r="AA10" s="651" t="s">
        <v>206</v>
      </c>
      <c r="AB10" s="653">
        <f t="shared" ref="AB10" si="8">SUM(F11+I11+L11+O11+R11+U11+X11)</f>
        <v>15</v>
      </c>
      <c r="AC10" s="657" t="s">
        <v>236</v>
      </c>
    </row>
    <row r="11" spans="1:39" ht="12.95" customHeight="1" thickBot="1">
      <c r="A11" s="660">
        <v>4</v>
      </c>
      <c r="B11" s="625" t="s">
        <v>17</v>
      </c>
      <c r="C11" s="629" t="s">
        <v>38</v>
      </c>
      <c r="D11" s="263">
        <v>1</v>
      </c>
      <c r="E11" s="264"/>
      <c r="F11" s="265">
        <v>3</v>
      </c>
      <c r="G11" s="291">
        <v>3</v>
      </c>
      <c r="H11" s="292"/>
      <c r="I11" s="293">
        <v>1</v>
      </c>
      <c r="J11" s="263">
        <v>1</v>
      </c>
      <c r="K11" s="264"/>
      <c r="L11" s="265">
        <v>3</v>
      </c>
      <c r="M11" s="280"/>
      <c r="N11" s="281"/>
      <c r="O11" s="282"/>
      <c r="P11" s="312">
        <v>2</v>
      </c>
      <c r="Q11" s="267"/>
      <c r="R11" s="268">
        <v>2</v>
      </c>
      <c r="S11" s="263">
        <v>0</v>
      </c>
      <c r="T11" s="264"/>
      <c r="U11" s="265">
        <v>3</v>
      </c>
      <c r="V11" s="263">
        <v>0</v>
      </c>
      <c r="W11" s="264"/>
      <c r="X11" s="265">
        <v>3</v>
      </c>
      <c r="Y11" s="648"/>
      <c r="Z11" s="650"/>
      <c r="AA11" s="652"/>
      <c r="AB11" s="654"/>
      <c r="AC11" s="658"/>
    </row>
    <row r="12" spans="1:39" ht="12.95" customHeight="1">
      <c r="A12" s="659">
        <v>5</v>
      </c>
      <c r="B12" s="626" t="s">
        <v>3</v>
      </c>
      <c r="C12" s="628" t="s">
        <v>166</v>
      </c>
      <c r="D12" s="242"/>
      <c r="E12" s="243">
        <v>0</v>
      </c>
      <c r="F12" s="244"/>
      <c r="G12" s="286"/>
      <c r="H12" s="287">
        <v>2</v>
      </c>
      <c r="I12" s="288"/>
      <c r="J12" s="286"/>
      <c r="K12" s="287">
        <v>2</v>
      </c>
      <c r="L12" s="288"/>
      <c r="M12" s="382"/>
      <c r="N12" s="349">
        <v>1</v>
      </c>
      <c r="O12" s="252"/>
      <c r="P12" s="296"/>
      <c r="Q12" s="317"/>
      <c r="R12" s="298"/>
      <c r="S12" s="245"/>
      <c r="T12" s="246">
        <v>1</v>
      </c>
      <c r="U12" s="252"/>
      <c r="V12" s="242"/>
      <c r="W12" s="243">
        <v>0</v>
      </c>
      <c r="X12" s="244"/>
      <c r="Y12" s="647">
        <f t="shared" ref="Y12" si="9">SUM(E12+H12+K12+N12+Q12+T12+W12)</f>
        <v>6</v>
      </c>
      <c r="Z12" s="649">
        <f t="shared" ref="Z12" si="10">SUM(D13+G13+J13+M13+P13+S13+V13)</f>
        <v>11</v>
      </c>
      <c r="AA12" s="656" t="s">
        <v>206</v>
      </c>
      <c r="AB12" s="653">
        <f t="shared" ref="AB12" si="11">SUM(F13+I13+L13+O13+R13+U13+X13)</f>
        <v>11</v>
      </c>
      <c r="AC12" s="657" t="s">
        <v>185</v>
      </c>
    </row>
    <row r="13" spans="1:39" ht="12.95" customHeight="1" thickBot="1">
      <c r="A13" s="660">
        <v>5</v>
      </c>
      <c r="B13" s="627" t="s">
        <v>40</v>
      </c>
      <c r="C13" s="629" t="s">
        <v>20</v>
      </c>
      <c r="D13" s="263">
        <v>0</v>
      </c>
      <c r="E13" s="264"/>
      <c r="F13" s="265">
        <v>3</v>
      </c>
      <c r="G13" s="291">
        <v>3</v>
      </c>
      <c r="H13" s="292"/>
      <c r="I13" s="293">
        <v>0</v>
      </c>
      <c r="J13" s="291">
        <v>3</v>
      </c>
      <c r="K13" s="292"/>
      <c r="L13" s="293">
        <v>1</v>
      </c>
      <c r="M13" s="383">
        <v>2</v>
      </c>
      <c r="N13" s="267"/>
      <c r="O13" s="274">
        <v>2</v>
      </c>
      <c r="P13" s="303"/>
      <c r="Q13" s="320"/>
      <c r="R13" s="262"/>
      <c r="S13" s="266">
        <v>2</v>
      </c>
      <c r="T13" s="267"/>
      <c r="U13" s="274">
        <v>2</v>
      </c>
      <c r="V13" s="263">
        <v>1</v>
      </c>
      <c r="W13" s="264"/>
      <c r="X13" s="265">
        <v>3</v>
      </c>
      <c r="Y13" s="648"/>
      <c r="Z13" s="650"/>
      <c r="AA13" s="656"/>
      <c r="AB13" s="654"/>
      <c r="AC13" s="658"/>
    </row>
    <row r="14" spans="1:39" ht="12.95" customHeight="1">
      <c r="A14" s="659">
        <v>6</v>
      </c>
      <c r="B14" s="624" t="s">
        <v>3</v>
      </c>
      <c r="C14" s="628" t="s">
        <v>35</v>
      </c>
      <c r="D14" s="242"/>
      <c r="E14" s="243">
        <v>0</v>
      </c>
      <c r="F14" s="244"/>
      <c r="G14" s="286"/>
      <c r="H14" s="287">
        <v>2</v>
      </c>
      <c r="I14" s="288"/>
      <c r="J14" s="242"/>
      <c r="K14" s="243">
        <v>0</v>
      </c>
      <c r="L14" s="244"/>
      <c r="M14" s="286"/>
      <c r="N14" s="287">
        <v>2</v>
      </c>
      <c r="O14" s="288"/>
      <c r="P14" s="245"/>
      <c r="Q14" s="246">
        <v>1</v>
      </c>
      <c r="R14" s="252"/>
      <c r="S14" s="296"/>
      <c r="T14" s="297"/>
      <c r="U14" s="298"/>
      <c r="V14" s="286"/>
      <c r="W14" s="287">
        <v>2</v>
      </c>
      <c r="X14" s="288"/>
      <c r="Y14" s="647">
        <f t="shared" ref="Y14" si="12">SUM(E14+H14+K14+N14+Q14+T14+W14)</f>
        <v>7</v>
      </c>
      <c r="Z14" s="649">
        <f t="shared" ref="Z14" si="13">SUM(D15+G15+J15+M15+P15+S15+V15)</f>
        <v>11</v>
      </c>
      <c r="AA14" s="656" t="s">
        <v>206</v>
      </c>
      <c r="AB14" s="653">
        <f t="shared" ref="AB14" si="14">SUM(F15+I15+L15+O15+R15+U15+X15)</f>
        <v>9</v>
      </c>
      <c r="AC14" s="643" t="s">
        <v>234</v>
      </c>
    </row>
    <row r="15" spans="1:39" ht="12.95" customHeight="1" thickBot="1">
      <c r="A15" s="660">
        <v>7</v>
      </c>
      <c r="B15" s="624" t="s">
        <v>3</v>
      </c>
      <c r="C15" s="629" t="s">
        <v>261</v>
      </c>
      <c r="D15" s="263">
        <v>0</v>
      </c>
      <c r="E15" s="264"/>
      <c r="F15" s="265">
        <v>3</v>
      </c>
      <c r="G15" s="291">
        <v>3</v>
      </c>
      <c r="H15" s="292"/>
      <c r="I15" s="293">
        <v>0</v>
      </c>
      <c r="J15" s="263">
        <v>0</v>
      </c>
      <c r="K15" s="264"/>
      <c r="L15" s="265">
        <v>3</v>
      </c>
      <c r="M15" s="291">
        <v>3</v>
      </c>
      <c r="N15" s="292"/>
      <c r="O15" s="293">
        <v>0</v>
      </c>
      <c r="P15" s="266">
        <v>2</v>
      </c>
      <c r="Q15" s="267"/>
      <c r="R15" s="274">
        <v>2</v>
      </c>
      <c r="S15" s="303"/>
      <c r="T15" s="261"/>
      <c r="U15" s="262"/>
      <c r="V15" s="291">
        <v>3</v>
      </c>
      <c r="W15" s="292"/>
      <c r="X15" s="293">
        <v>1</v>
      </c>
      <c r="Y15" s="648"/>
      <c r="Z15" s="650"/>
      <c r="AA15" s="656"/>
      <c r="AB15" s="654"/>
      <c r="AC15" s="644"/>
    </row>
    <row r="16" spans="1:39" ht="12.95" customHeight="1">
      <c r="A16" s="659">
        <v>7</v>
      </c>
      <c r="B16" s="622" t="s">
        <v>158</v>
      </c>
      <c r="C16" s="628" t="s">
        <v>313</v>
      </c>
      <c r="D16" s="242"/>
      <c r="E16" s="243">
        <v>0</v>
      </c>
      <c r="F16" s="244"/>
      <c r="G16" s="286"/>
      <c r="H16" s="287">
        <v>2</v>
      </c>
      <c r="I16" s="288"/>
      <c r="J16" s="242"/>
      <c r="K16" s="243">
        <v>1</v>
      </c>
      <c r="L16" s="244"/>
      <c r="M16" s="286"/>
      <c r="N16" s="287">
        <v>2</v>
      </c>
      <c r="O16" s="288"/>
      <c r="P16" s="286"/>
      <c r="Q16" s="287">
        <v>2</v>
      </c>
      <c r="R16" s="288"/>
      <c r="S16" s="242"/>
      <c r="T16" s="243">
        <v>0</v>
      </c>
      <c r="U16" s="244"/>
      <c r="V16" s="239"/>
      <c r="W16" s="297"/>
      <c r="X16" s="317"/>
      <c r="Y16" s="647">
        <f t="shared" ref="Y16" si="15">SUM(E16+H16+K16+N16+Q16+T16+W16)</f>
        <v>7</v>
      </c>
      <c r="Z16" s="649">
        <f t="shared" ref="Z16" si="16">SUM(D17+G17+J17+M17+P17+S17+V17)</f>
        <v>13</v>
      </c>
      <c r="AA16" s="651" t="s">
        <v>206</v>
      </c>
      <c r="AB16" s="653">
        <f t="shared" ref="AB16" si="17">SUM(F17+I17+L17+O17+R17+U17+X17)</f>
        <v>10</v>
      </c>
      <c r="AC16" s="657" t="s">
        <v>235</v>
      </c>
    </row>
    <row r="17" spans="1:255" ht="12.95" customHeight="1" thickBot="1">
      <c r="A17" s="660">
        <v>8</v>
      </c>
      <c r="B17" s="627" t="s">
        <v>158</v>
      </c>
      <c r="C17" s="630" t="s">
        <v>314</v>
      </c>
      <c r="D17" s="263">
        <v>1</v>
      </c>
      <c r="E17" s="264"/>
      <c r="F17" s="265">
        <v>3</v>
      </c>
      <c r="G17" s="291">
        <v>3</v>
      </c>
      <c r="H17" s="292"/>
      <c r="I17" s="293">
        <v>1</v>
      </c>
      <c r="J17" s="263">
        <v>2</v>
      </c>
      <c r="K17" s="264"/>
      <c r="L17" s="265">
        <v>2</v>
      </c>
      <c r="M17" s="291">
        <v>3</v>
      </c>
      <c r="N17" s="292"/>
      <c r="O17" s="293">
        <v>0</v>
      </c>
      <c r="P17" s="291">
        <v>3</v>
      </c>
      <c r="Q17" s="292"/>
      <c r="R17" s="293">
        <v>1</v>
      </c>
      <c r="S17" s="263">
        <v>1</v>
      </c>
      <c r="T17" s="264"/>
      <c r="U17" s="265">
        <v>3</v>
      </c>
      <c r="V17" s="260"/>
      <c r="W17" s="261"/>
      <c r="X17" s="320"/>
      <c r="Y17" s="648"/>
      <c r="Z17" s="650"/>
      <c r="AA17" s="652"/>
      <c r="AB17" s="654"/>
      <c r="AC17" s="658"/>
    </row>
    <row r="18" spans="1:255" ht="12" customHeight="1">
      <c r="B18" s="228"/>
      <c r="C18" s="330"/>
      <c r="Z18" s="384">
        <v>74</v>
      </c>
      <c r="AB18" s="384">
        <v>74</v>
      </c>
    </row>
    <row r="19" spans="1:255" ht="12.75">
      <c r="A19" s="229"/>
      <c r="C19" s="662" t="s">
        <v>315</v>
      </c>
      <c r="D19" s="662"/>
      <c r="E19" s="662"/>
      <c r="F19" s="662"/>
      <c r="G19" s="662"/>
      <c r="H19" s="662"/>
      <c r="I19" s="662"/>
      <c r="M19" s="663" t="s">
        <v>1</v>
      </c>
      <c r="N19" s="663"/>
      <c r="O19" s="663"/>
      <c r="P19" s="663" t="s">
        <v>205</v>
      </c>
      <c r="Q19" s="663"/>
      <c r="R19" s="663"/>
      <c r="S19" s="663" t="s">
        <v>2</v>
      </c>
      <c r="T19" s="663"/>
      <c r="U19" s="663"/>
      <c r="V19" s="229"/>
      <c r="X19" s="229"/>
    </row>
    <row r="20" spans="1:255" ht="12.75" customHeight="1">
      <c r="A20" s="659">
        <v>3</v>
      </c>
      <c r="B20" s="625" t="s">
        <v>17</v>
      </c>
      <c r="C20" s="628" t="s">
        <v>312</v>
      </c>
      <c r="D20" s="239"/>
      <c r="E20" s="297"/>
      <c r="F20" s="317"/>
      <c r="G20" s="286"/>
      <c r="H20" s="287">
        <v>2</v>
      </c>
      <c r="I20" s="288"/>
      <c r="J20" s="382"/>
      <c r="K20" s="246">
        <v>1</v>
      </c>
      <c r="L20" s="252"/>
      <c r="M20" s="665" t="s">
        <v>210</v>
      </c>
      <c r="N20" s="666"/>
      <c r="O20" s="667"/>
      <c r="P20" s="677" t="s">
        <v>276</v>
      </c>
      <c r="Q20" s="678"/>
      <c r="R20" s="679"/>
      <c r="S20" s="671">
        <v>2</v>
      </c>
      <c r="T20" s="672"/>
      <c r="U20" s="673"/>
      <c r="V20" s="229"/>
      <c r="X20" s="229"/>
    </row>
    <row r="21" spans="1:255" ht="12.75" customHeight="1">
      <c r="A21" s="660"/>
      <c r="B21" s="625" t="s">
        <v>17</v>
      </c>
      <c r="C21" s="629" t="s">
        <v>44</v>
      </c>
      <c r="D21" s="260"/>
      <c r="E21" s="261"/>
      <c r="F21" s="320"/>
      <c r="G21" s="291">
        <v>3</v>
      </c>
      <c r="H21" s="292"/>
      <c r="I21" s="293">
        <v>0</v>
      </c>
      <c r="J21" s="294">
        <v>2</v>
      </c>
      <c r="K21" s="267"/>
      <c r="L21" s="274">
        <v>2</v>
      </c>
      <c r="M21" s="668"/>
      <c r="N21" s="669"/>
      <c r="O21" s="670"/>
      <c r="P21" s="680"/>
      <c r="Q21" s="681"/>
      <c r="R21" s="682"/>
      <c r="S21" s="674"/>
      <c r="T21" s="675"/>
      <c r="U21" s="676"/>
      <c r="V21" s="229"/>
      <c r="X21" s="229"/>
    </row>
    <row r="22" spans="1:255" ht="12.75" customHeight="1">
      <c r="A22" s="659">
        <v>6</v>
      </c>
      <c r="B22" s="258" t="s">
        <v>3</v>
      </c>
      <c r="C22" s="628" t="s">
        <v>35</v>
      </c>
      <c r="D22" s="242"/>
      <c r="E22" s="243">
        <v>0</v>
      </c>
      <c r="F22" s="244"/>
      <c r="G22" s="239"/>
      <c r="H22" s="297"/>
      <c r="I22" s="317"/>
      <c r="J22" s="286"/>
      <c r="K22" s="287">
        <v>2</v>
      </c>
      <c r="L22" s="288"/>
      <c r="M22" s="665" t="s">
        <v>212</v>
      </c>
      <c r="N22" s="666"/>
      <c r="O22" s="667"/>
      <c r="P22" s="677" t="s">
        <v>317</v>
      </c>
      <c r="Q22" s="678"/>
      <c r="R22" s="679"/>
      <c r="S22" s="671">
        <v>3</v>
      </c>
      <c r="T22" s="672"/>
      <c r="U22" s="673"/>
      <c r="V22" s="229"/>
      <c r="X22" s="229"/>
    </row>
    <row r="23" spans="1:255" ht="12.75" customHeight="1">
      <c r="A23" s="660">
        <v>4</v>
      </c>
      <c r="B23" s="301" t="s">
        <v>3</v>
      </c>
      <c r="C23" s="629" t="s">
        <v>261</v>
      </c>
      <c r="D23" s="263">
        <v>0</v>
      </c>
      <c r="E23" s="264"/>
      <c r="F23" s="265">
        <v>3</v>
      </c>
      <c r="G23" s="260"/>
      <c r="H23" s="261"/>
      <c r="I23" s="320"/>
      <c r="J23" s="291">
        <v>3</v>
      </c>
      <c r="K23" s="292"/>
      <c r="L23" s="293">
        <v>1</v>
      </c>
      <c r="M23" s="668"/>
      <c r="N23" s="669"/>
      <c r="O23" s="670"/>
      <c r="P23" s="680"/>
      <c r="Q23" s="681"/>
      <c r="R23" s="682"/>
      <c r="S23" s="674"/>
      <c r="T23" s="675"/>
      <c r="U23" s="676"/>
      <c r="V23" s="229"/>
      <c r="X23" s="229"/>
    </row>
    <row r="24" spans="1:255" ht="12.75" customHeight="1">
      <c r="A24" s="659">
        <v>7</v>
      </c>
      <c r="B24" s="622" t="s">
        <v>158</v>
      </c>
      <c r="C24" s="628" t="s">
        <v>313</v>
      </c>
      <c r="D24" s="314"/>
      <c r="E24" s="324">
        <v>1</v>
      </c>
      <c r="F24" s="316"/>
      <c r="G24" s="242"/>
      <c r="H24" s="243">
        <v>0</v>
      </c>
      <c r="I24" s="244"/>
      <c r="J24" s="239"/>
      <c r="K24" s="297"/>
      <c r="L24" s="317"/>
      <c r="M24" s="665" t="s">
        <v>211</v>
      </c>
      <c r="N24" s="666"/>
      <c r="O24" s="667"/>
      <c r="P24" s="677" t="s">
        <v>318</v>
      </c>
      <c r="Q24" s="678"/>
      <c r="R24" s="679"/>
      <c r="S24" s="671">
        <v>4</v>
      </c>
      <c r="T24" s="672"/>
      <c r="U24" s="673"/>
      <c r="V24" s="229"/>
      <c r="X24" s="229"/>
    </row>
    <row r="25" spans="1:255" ht="12.75" customHeight="1">
      <c r="A25" s="660">
        <v>5</v>
      </c>
      <c r="B25" s="627" t="s">
        <v>158</v>
      </c>
      <c r="C25" s="630" t="s">
        <v>314</v>
      </c>
      <c r="D25" s="294">
        <v>2</v>
      </c>
      <c r="E25" s="267"/>
      <c r="F25" s="274">
        <v>2</v>
      </c>
      <c r="G25" s="263">
        <v>1</v>
      </c>
      <c r="H25" s="264"/>
      <c r="I25" s="265">
        <v>3</v>
      </c>
      <c r="J25" s="260"/>
      <c r="K25" s="261"/>
      <c r="L25" s="320"/>
      <c r="M25" s="668"/>
      <c r="N25" s="669"/>
      <c r="O25" s="670"/>
      <c r="P25" s="680"/>
      <c r="Q25" s="681"/>
      <c r="R25" s="682"/>
      <c r="S25" s="674"/>
      <c r="T25" s="675"/>
      <c r="U25" s="676"/>
      <c r="V25" s="229"/>
      <c r="X25" s="229"/>
    </row>
    <row r="27" spans="1:255" customFormat="1" ht="14.1" customHeight="1">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29"/>
      <c r="AE27" s="229"/>
      <c r="AF27" s="229"/>
      <c r="AG27" s="229"/>
      <c r="AH27" s="229"/>
      <c r="AI27" s="229"/>
      <c r="AJ27" s="229"/>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row>
    <row r="28" spans="1:255" customFormat="1" ht="14.1" customHeight="1">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29"/>
      <c r="AE28" s="229"/>
      <c r="AF28" s="229"/>
      <c r="AG28" s="229"/>
      <c r="AH28" s="229"/>
      <c r="AI28" s="229"/>
      <c r="AJ28" s="229"/>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2"/>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row>
    <row r="29" spans="1:255" customFormat="1" ht="14.1" customHeight="1">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29"/>
      <c r="AE29" s="229"/>
      <c r="AF29" s="229"/>
      <c r="AG29" s="229"/>
      <c r="AH29" s="229"/>
      <c r="AI29" s="229"/>
      <c r="AJ29" s="229"/>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2"/>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row>
    <row r="30" spans="1:255" customFormat="1" ht="14.1" customHeight="1">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29"/>
      <c r="AE30" s="229"/>
      <c r="AF30" s="229"/>
      <c r="AG30" s="229"/>
      <c r="AH30" s="229"/>
      <c r="AI30" s="229"/>
      <c r="AJ30" s="229"/>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2"/>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row>
    <row r="31" spans="1:255" customFormat="1" ht="12.75">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29"/>
      <c r="AE31" s="229"/>
      <c r="AF31" s="229"/>
      <c r="AG31" s="229"/>
      <c r="AH31" s="229"/>
      <c r="AI31" s="229"/>
      <c r="AJ31" s="229"/>
      <c r="AK31" s="209"/>
      <c r="AL31" s="209"/>
      <c r="AM31" s="209"/>
    </row>
    <row r="32" spans="1:255" customFormat="1" ht="12.75">
      <c r="A32" s="217" t="s">
        <v>200</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29"/>
      <c r="AE32" s="229"/>
      <c r="AF32" s="229"/>
      <c r="AG32" s="229"/>
      <c r="AH32" s="229"/>
      <c r="AI32" s="229"/>
      <c r="AJ32" s="229"/>
      <c r="AK32" s="209"/>
      <c r="AL32" s="209"/>
      <c r="AM32" s="209"/>
    </row>
  </sheetData>
  <protectedRanges>
    <protectedRange sqref="C8 C20" name="Diapazons1_1"/>
    <protectedRange sqref="C15 C23" name="Diapazons1_2"/>
    <protectedRange sqref="C16:C17 C24:C25" name="Diapazons1_4"/>
    <protectedRange sqref="N28:N32" name="Diapazons4_1_1"/>
    <protectedRange sqref="R28:Z32" name="Diapazons2_1_1"/>
    <protectedRange sqref="I28:I32 M28:N32 A28:F32" name="Diapazons1_9_2_1_1_1_1"/>
    <protectedRange sqref="L28:L32" name="Diapazons3_1_1"/>
  </protectedRanges>
  <mergeCells count="62">
    <mergeCell ref="A24:A25"/>
    <mergeCell ref="M24:O25"/>
    <mergeCell ref="S24:U25"/>
    <mergeCell ref="P24:R25"/>
    <mergeCell ref="A20:A21"/>
    <mergeCell ref="M20:O21"/>
    <mergeCell ref="S20:U21"/>
    <mergeCell ref="A22:A23"/>
    <mergeCell ref="M22:O23"/>
    <mergeCell ref="S22:U23"/>
    <mergeCell ref="P20:R21"/>
    <mergeCell ref="P22:R23"/>
    <mergeCell ref="C1:AB1"/>
    <mergeCell ref="C19:I19"/>
    <mergeCell ref="M19:O19"/>
    <mergeCell ref="S19:U19"/>
    <mergeCell ref="P19:R19"/>
    <mergeCell ref="Z3:AB3"/>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D6:AD7"/>
    <mergeCell ref="A8:A9"/>
    <mergeCell ref="Y8:Y9"/>
    <mergeCell ref="Z8:Z9"/>
    <mergeCell ref="AA8:AA9"/>
    <mergeCell ref="AB8:AB9"/>
    <mergeCell ref="AC8:AC9"/>
    <mergeCell ref="AD8:AD9"/>
    <mergeCell ref="A6:A7"/>
    <mergeCell ref="Y6:Y7"/>
    <mergeCell ref="Z6:Z7"/>
    <mergeCell ref="AA6:AA7"/>
    <mergeCell ref="AB6:AB7"/>
    <mergeCell ref="AC6:AC7"/>
    <mergeCell ref="AC4:AC5"/>
    <mergeCell ref="A4:A5"/>
    <mergeCell ref="Y4:Y5"/>
    <mergeCell ref="Z4:Z5"/>
    <mergeCell ref="AA4:AA5"/>
    <mergeCell ref="AB4:AB5"/>
  </mergeCells>
  <conditionalFormatting sqref="G28:G31">
    <cfRule type="expression" dxfId="1579" priority="88" stopIfTrue="1">
      <formula>A28=0</formula>
    </cfRule>
  </conditionalFormatting>
  <conditionalFormatting sqref="H28:H31">
    <cfRule type="expression" dxfId="1578" priority="87" stopIfTrue="1">
      <formula>A28=0</formula>
    </cfRule>
  </conditionalFormatting>
  <conditionalFormatting sqref="J28:J31">
    <cfRule type="expression" dxfId="1577" priority="86" stopIfTrue="1">
      <formula>A28=0</formula>
    </cfRule>
  </conditionalFormatting>
  <conditionalFormatting sqref="R28:R32">
    <cfRule type="expression" dxfId="1576" priority="84" stopIfTrue="1">
      <formula>A28=0</formula>
    </cfRule>
    <cfRule type="expression" dxfId="1575" priority="85" stopIfTrue="1">
      <formula>R28=99</formula>
    </cfRule>
  </conditionalFormatting>
  <conditionalFormatting sqref="O28:O32 AA28:AA32">
    <cfRule type="expression" dxfId="1574" priority="83" stopIfTrue="1">
      <formula>A28=0</formula>
    </cfRule>
  </conditionalFormatting>
  <conditionalFormatting sqref="P28:P32">
    <cfRule type="expression" dxfId="1573" priority="82" stopIfTrue="1">
      <formula>A28=0</formula>
    </cfRule>
  </conditionalFormatting>
  <conditionalFormatting sqref="S28:S32">
    <cfRule type="expression" dxfId="1572" priority="81" stopIfTrue="1">
      <formula>A28=0</formula>
    </cfRule>
  </conditionalFormatting>
  <conditionalFormatting sqref="W28:W32">
    <cfRule type="expression" dxfId="1571" priority="80" stopIfTrue="1">
      <formula>A28=0</formula>
    </cfRule>
  </conditionalFormatting>
  <conditionalFormatting sqref="Y28:Y32">
    <cfRule type="expression" dxfId="1570" priority="79" stopIfTrue="1">
      <formula>A28=0</formula>
    </cfRule>
  </conditionalFormatting>
  <conditionalFormatting sqref="D28:D31">
    <cfRule type="expression" dxfId="1569" priority="76" stopIfTrue="1">
      <formula>L28=1</formula>
    </cfRule>
    <cfRule type="expression" dxfId="1568" priority="77" stopIfTrue="1">
      <formula>L28=2</formula>
    </cfRule>
    <cfRule type="expression" dxfId="1567" priority="78" stopIfTrue="1">
      <formula>L28=3</formula>
    </cfRule>
  </conditionalFormatting>
  <conditionalFormatting sqref="T28:T32">
    <cfRule type="expression" dxfId="1566" priority="74" stopIfTrue="1">
      <formula>A28=0</formula>
    </cfRule>
    <cfRule type="expression" dxfId="1565" priority="75" stopIfTrue="1">
      <formula>T28=99</formula>
    </cfRule>
  </conditionalFormatting>
  <conditionalFormatting sqref="V29:V32">
    <cfRule type="expression" dxfId="1564" priority="72" stopIfTrue="1">
      <formula>A29=0</formula>
    </cfRule>
    <cfRule type="expression" dxfId="1563" priority="73" stopIfTrue="1">
      <formula>V29=99</formula>
    </cfRule>
  </conditionalFormatting>
  <conditionalFormatting sqref="X28:X32">
    <cfRule type="expression" dxfId="1562" priority="70" stopIfTrue="1">
      <formula>A28=0</formula>
    </cfRule>
    <cfRule type="expression" dxfId="1561" priority="71" stopIfTrue="1">
      <formula>X28=99</formula>
    </cfRule>
  </conditionalFormatting>
  <conditionalFormatting sqref="Z29:Z32">
    <cfRule type="expression" dxfId="1560" priority="68" stopIfTrue="1">
      <formula>A29=0</formula>
    </cfRule>
    <cfRule type="expression" dxfId="1559" priority="69" stopIfTrue="1">
      <formula>Z29=99</formula>
    </cfRule>
  </conditionalFormatting>
  <conditionalFormatting sqref="M28:M32">
    <cfRule type="expression" dxfId="1558" priority="67" stopIfTrue="1">
      <formula>A28=0</formula>
    </cfRule>
  </conditionalFormatting>
  <conditionalFormatting sqref="L28:L31">
    <cfRule type="cellIs" dxfId="1557" priority="64" stopIfTrue="1" operator="equal">
      <formula>1</formula>
    </cfRule>
    <cfRule type="cellIs" dxfId="1556" priority="65" stopIfTrue="1" operator="equal">
      <formula>2</formula>
    </cfRule>
    <cfRule type="cellIs" dxfId="1555" priority="66" stopIfTrue="1" operator="equal">
      <formula>3</formula>
    </cfRule>
  </conditionalFormatting>
  <conditionalFormatting sqref="G28:G30">
    <cfRule type="expression" dxfId="1554" priority="63" stopIfTrue="1">
      <formula>A28=0</formula>
    </cfRule>
  </conditionalFormatting>
  <conditionalFormatting sqref="H28:H31">
    <cfRule type="expression" dxfId="1553" priority="62" stopIfTrue="1">
      <formula>A28=0</formula>
    </cfRule>
  </conditionalFormatting>
  <conditionalFormatting sqref="J28:J30">
    <cfRule type="expression" dxfId="1552" priority="61" stopIfTrue="1">
      <formula>A28=0</formula>
    </cfRule>
  </conditionalFormatting>
  <conditionalFormatting sqref="R28:R30">
    <cfRule type="expression" dxfId="1551" priority="59" stopIfTrue="1">
      <formula>A28=0</formula>
    </cfRule>
    <cfRule type="expression" dxfId="1550" priority="60" stopIfTrue="1">
      <formula>R28=99</formula>
    </cfRule>
  </conditionalFormatting>
  <conditionalFormatting sqref="O28:O30">
    <cfRule type="expression" dxfId="1549" priority="58" stopIfTrue="1">
      <formula>A28=0</formula>
    </cfRule>
  </conditionalFormatting>
  <conditionalFormatting sqref="P28:P30">
    <cfRule type="expression" dxfId="1548" priority="57" stopIfTrue="1">
      <formula>A28=0</formula>
    </cfRule>
  </conditionalFormatting>
  <conditionalFormatting sqref="Q28:Q32">
    <cfRule type="expression" dxfId="1547" priority="56" stopIfTrue="1">
      <formula>A28=0</formula>
    </cfRule>
  </conditionalFormatting>
  <conditionalFormatting sqref="S28:S30">
    <cfRule type="expression" dxfId="1546" priority="55" stopIfTrue="1">
      <formula>A28=0</formula>
    </cfRule>
  </conditionalFormatting>
  <conditionalFormatting sqref="U28:U32">
    <cfRule type="expression" dxfId="1545" priority="54" stopIfTrue="1">
      <formula>A28=0</formula>
    </cfRule>
  </conditionalFormatting>
  <conditionalFormatting sqref="W28:W30">
    <cfRule type="expression" dxfId="1544" priority="53" stopIfTrue="1">
      <formula>A28=0</formula>
    </cfRule>
  </conditionalFormatting>
  <conditionalFormatting sqref="Y28:Y30">
    <cfRule type="expression" dxfId="1543" priority="52" stopIfTrue="1">
      <formula>A28=0</formula>
    </cfRule>
  </conditionalFormatting>
  <conditionalFormatting sqref="D28:D30">
    <cfRule type="expression" dxfId="1542" priority="49" stopIfTrue="1">
      <formula>L28=1</formula>
    </cfRule>
    <cfRule type="expression" dxfId="1541" priority="50" stopIfTrue="1">
      <formula>L28=2</formula>
    </cfRule>
    <cfRule type="expression" dxfId="1540" priority="51" stopIfTrue="1">
      <formula>L28=3</formula>
    </cfRule>
  </conditionalFormatting>
  <conditionalFormatting sqref="T28:T30">
    <cfRule type="expression" dxfId="1539" priority="47" stopIfTrue="1">
      <formula>A28=0</formula>
    </cfRule>
    <cfRule type="expression" dxfId="1538" priority="48" stopIfTrue="1">
      <formula>T28=99</formula>
    </cfRule>
  </conditionalFormatting>
  <conditionalFormatting sqref="V29:V30">
    <cfRule type="expression" dxfId="1537" priority="45" stopIfTrue="1">
      <formula>A29=0</formula>
    </cfRule>
    <cfRule type="expression" dxfId="1536" priority="46" stopIfTrue="1">
      <formula>V29=99</formula>
    </cfRule>
  </conditionalFormatting>
  <conditionalFormatting sqref="X28:X30">
    <cfRule type="expression" dxfId="1535" priority="43" stopIfTrue="1">
      <formula>A28=0</formula>
    </cfRule>
    <cfRule type="expression" dxfId="1534" priority="44" stopIfTrue="1">
      <formula>X28=99</formula>
    </cfRule>
  </conditionalFormatting>
  <conditionalFormatting sqref="Z29:Z30">
    <cfRule type="expression" dxfId="1533" priority="41" stopIfTrue="1">
      <formula>A29=0</formula>
    </cfRule>
    <cfRule type="expression" dxfId="1532" priority="42" stopIfTrue="1">
      <formula>Z29=99</formula>
    </cfRule>
  </conditionalFormatting>
  <conditionalFormatting sqref="M28:M30">
    <cfRule type="expression" dxfId="1531" priority="40" stopIfTrue="1">
      <formula>A28=0</formula>
    </cfRule>
  </conditionalFormatting>
  <conditionalFormatting sqref="G28:G31">
    <cfRule type="expression" dxfId="1530" priority="39" stopIfTrue="1">
      <formula>A28=0</formula>
    </cfRule>
  </conditionalFormatting>
  <conditionalFormatting sqref="H28:H31">
    <cfRule type="expression" dxfId="1529" priority="38" stopIfTrue="1">
      <formula>A28=0</formula>
    </cfRule>
  </conditionalFormatting>
  <conditionalFormatting sqref="J28:J31">
    <cfRule type="expression" dxfId="1528" priority="37" stopIfTrue="1">
      <formula>A28=0</formula>
    </cfRule>
  </conditionalFormatting>
  <conditionalFormatting sqref="R28:R32">
    <cfRule type="expression" dxfId="1527" priority="35" stopIfTrue="1">
      <formula>A28=0</formula>
    </cfRule>
    <cfRule type="expression" dxfId="1526" priority="36" stopIfTrue="1">
      <formula>R28=99</formula>
    </cfRule>
  </conditionalFormatting>
  <conditionalFormatting sqref="O28:O32">
    <cfRule type="expression" dxfId="1525" priority="34" stopIfTrue="1">
      <formula>A28=0</formula>
    </cfRule>
  </conditionalFormatting>
  <conditionalFormatting sqref="P28:P32">
    <cfRule type="expression" dxfId="1524" priority="33" stopIfTrue="1">
      <formula>A28=0</formula>
    </cfRule>
  </conditionalFormatting>
  <conditionalFormatting sqref="Q28:Q32">
    <cfRule type="expression" dxfId="1523" priority="32" stopIfTrue="1">
      <formula>A28=0</formula>
    </cfRule>
  </conditionalFormatting>
  <conditionalFormatting sqref="S28:S32">
    <cfRule type="expression" dxfId="1522" priority="31" stopIfTrue="1">
      <formula>A28=0</formula>
    </cfRule>
  </conditionalFormatting>
  <conditionalFormatting sqref="U28:U32">
    <cfRule type="expression" dxfId="1521" priority="30" stopIfTrue="1">
      <formula>A28=0</formula>
    </cfRule>
  </conditionalFormatting>
  <conditionalFormatting sqref="W28:W32">
    <cfRule type="expression" dxfId="1520" priority="29" stopIfTrue="1">
      <formula>A28=0</formula>
    </cfRule>
  </conditionalFormatting>
  <conditionalFormatting sqref="Y28:Y32">
    <cfRule type="expression" dxfId="1519" priority="28" stopIfTrue="1">
      <formula>A28=0</formula>
    </cfRule>
  </conditionalFormatting>
  <conditionalFormatting sqref="D28:D31">
    <cfRule type="expression" dxfId="1518" priority="25" stopIfTrue="1">
      <formula>L28=1</formula>
    </cfRule>
    <cfRule type="expression" dxfId="1517" priority="26" stopIfTrue="1">
      <formula>L28=2</formula>
    </cfRule>
    <cfRule type="expression" dxfId="1516" priority="27" stopIfTrue="1">
      <formula>L28=3</formula>
    </cfRule>
  </conditionalFormatting>
  <conditionalFormatting sqref="T28:T32">
    <cfRule type="expression" dxfId="1515" priority="23" stopIfTrue="1">
      <formula>A28=0</formula>
    </cfRule>
    <cfRule type="expression" dxfId="1514" priority="24" stopIfTrue="1">
      <formula>T28=99</formula>
    </cfRule>
  </conditionalFormatting>
  <conditionalFormatting sqref="V29:V32">
    <cfRule type="expression" dxfId="1513" priority="21" stopIfTrue="1">
      <formula>A29=0</formula>
    </cfRule>
    <cfRule type="expression" dxfId="1512" priority="22" stopIfTrue="1">
      <formula>V29=99</formula>
    </cfRule>
  </conditionalFormatting>
  <conditionalFormatting sqref="X28:X32">
    <cfRule type="expression" dxfId="1511" priority="19" stopIfTrue="1">
      <formula>A28=0</formula>
    </cfRule>
    <cfRule type="expression" dxfId="1510" priority="20" stopIfTrue="1">
      <formula>X28=99</formula>
    </cfRule>
  </conditionalFormatting>
  <conditionalFormatting sqref="Z29:Z32">
    <cfRule type="expression" dxfId="1509" priority="17" stopIfTrue="1">
      <formula>A29=0</formula>
    </cfRule>
    <cfRule type="expression" dxfId="1508" priority="18" stopIfTrue="1">
      <formula>Z29=99</formula>
    </cfRule>
  </conditionalFormatting>
  <conditionalFormatting sqref="M28:M32">
    <cfRule type="expression" dxfId="1507" priority="16" stopIfTrue="1">
      <formula>A28=0</formula>
    </cfRule>
  </conditionalFormatting>
  <conditionalFormatting sqref="V29:V31 Z29:Z31">
    <cfRule type="expression" dxfId="1506" priority="15" stopIfTrue="1">
      <formula>FQ27=0</formula>
    </cfRule>
  </conditionalFormatting>
  <conditionalFormatting sqref="F29">
    <cfRule type="expression" dxfId="1505" priority="14" stopIfTrue="1">
      <formula>A29=0</formula>
    </cfRule>
  </conditionalFormatting>
  <conditionalFormatting sqref="I29">
    <cfRule type="expression" dxfId="1504" priority="13" stopIfTrue="1">
      <formula>E29=0</formula>
    </cfRule>
  </conditionalFormatting>
  <conditionalFormatting sqref="E29">
    <cfRule type="expression" dxfId="1503" priority="89" stopIfTrue="1">
      <formula>FV27=0</formula>
    </cfRule>
  </conditionalFormatting>
  <conditionalFormatting sqref="AB28:AC32">
    <cfRule type="expression" dxfId="1502" priority="90" stopIfTrue="1">
      <formula>Q28=0</formula>
    </cfRule>
  </conditionalFormatting>
  <conditionalFormatting sqref="AK27:AK30">
    <cfRule type="expression" dxfId="1501" priority="91" stopIfTrue="1">
      <formula>Z29=0</formula>
    </cfRule>
  </conditionalFormatting>
  <conditionalFormatting sqref="AM27:AQ30">
    <cfRule type="expression" dxfId="1500" priority="92" stopIfTrue="1">
      <formula>Z29=0</formula>
    </cfRule>
  </conditionalFormatting>
  <conditionalFormatting sqref="AL27:AL30">
    <cfRule type="expression" dxfId="1499" priority="93" stopIfTrue="1">
      <formula>Z29=0</formula>
    </cfRule>
  </conditionalFormatting>
  <conditionalFormatting sqref="V28">
    <cfRule type="expression" dxfId="1498" priority="11" stopIfTrue="1">
      <formula>C28=0</formula>
    </cfRule>
    <cfRule type="expression" dxfId="1497" priority="12" stopIfTrue="1">
      <formula>V28=99</formula>
    </cfRule>
  </conditionalFormatting>
  <conditionalFormatting sqref="V28">
    <cfRule type="expression" dxfId="1496" priority="9" stopIfTrue="1">
      <formula>C28=0</formula>
    </cfRule>
    <cfRule type="expression" dxfId="1495" priority="10" stopIfTrue="1">
      <formula>V28=99</formula>
    </cfRule>
  </conditionalFormatting>
  <conditionalFormatting sqref="V28">
    <cfRule type="expression" dxfId="1494" priority="7" stopIfTrue="1">
      <formula>C28=0</formula>
    </cfRule>
    <cfRule type="expression" dxfId="1493" priority="8" stopIfTrue="1">
      <formula>V28=99</formula>
    </cfRule>
  </conditionalFormatting>
  <conditionalFormatting sqref="Z28">
    <cfRule type="expression" dxfId="1492" priority="5" stopIfTrue="1">
      <formula>G28=0</formula>
    </cfRule>
    <cfRule type="expression" dxfId="1491" priority="6" stopIfTrue="1">
      <formula>Z28=99</formula>
    </cfRule>
  </conditionalFormatting>
  <conditionalFormatting sqref="Z28">
    <cfRule type="expression" dxfId="1490" priority="3" stopIfTrue="1">
      <formula>G28=0</formula>
    </cfRule>
    <cfRule type="expression" dxfId="1489" priority="4" stopIfTrue="1">
      <formula>Z28=99</formula>
    </cfRule>
  </conditionalFormatting>
  <conditionalFormatting sqref="Z28">
    <cfRule type="expression" dxfId="1488" priority="1" stopIfTrue="1">
      <formula>G28=0</formula>
    </cfRule>
    <cfRule type="expression" dxfId="1487" priority="2" stopIfTrue="1">
      <formula>Z28=99</formula>
    </cfRule>
  </conditionalFormatting>
  <pageMargins left="0" right="0" top="0.74803149606299213" bottom="0.74803149606299213" header="0.31496062992125984" footer="0.31496062992125984"/>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46"/>
  <sheetViews>
    <sheetView topLeftCell="A2" workbookViewId="0">
      <selection activeCell="B41" sqref="A41:XFD46"/>
    </sheetView>
  </sheetViews>
  <sheetFormatPr defaultRowHeight="12.75"/>
  <cols>
    <col min="1" max="1" width="2.7109375" style="229" bestFit="1" customWidth="1"/>
    <col min="2" max="2" width="13.7109375" style="229" customWidth="1"/>
    <col min="3" max="3" width="20.7109375" style="229" customWidth="1"/>
    <col min="4" max="4" width="2.140625" style="230" customWidth="1"/>
    <col min="5" max="5" width="2" style="231" customWidth="1"/>
    <col min="6" max="6" width="2.140625" style="232" customWidth="1"/>
    <col min="7" max="7" width="2.140625" style="230" customWidth="1"/>
    <col min="8" max="8" width="2" style="229" customWidth="1"/>
    <col min="9" max="9" width="2.140625" style="232" customWidth="1"/>
    <col min="10" max="10" width="2.140625" style="230" customWidth="1"/>
    <col min="11" max="11" width="2" style="229" customWidth="1"/>
    <col min="12" max="12" width="2.140625" style="232" customWidth="1"/>
    <col min="13" max="13" width="2.140625" style="230" customWidth="1"/>
    <col min="14" max="14" width="2.140625" style="229" customWidth="1"/>
    <col min="15" max="15" width="2.140625" style="232" customWidth="1"/>
    <col min="16" max="16" width="2.140625" style="230" customWidth="1"/>
    <col min="17" max="17" width="2" style="229" customWidth="1"/>
    <col min="18" max="18" width="2.140625" style="232" customWidth="1"/>
    <col min="19" max="19" width="2.140625" style="230" customWidth="1"/>
    <col min="20" max="20" width="2.140625" style="229" customWidth="1"/>
    <col min="21" max="21" width="2.140625" style="232" customWidth="1"/>
    <col min="22" max="22" width="2.140625" style="230" customWidth="1"/>
    <col min="23" max="23" width="1.85546875" style="229" customWidth="1"/>
    <col min="24" max="24" width="2.140625" style="232" customWidth="1"/>
    <col min="25" max="25" width="2.140625" style="230" customWidth="1"/>
    <col min="26" max="26" width="1.85546875" style="229" customWidth="1"/>
    <col min="27" max="28" width="2.140625" style="232" customWidth="1"/>
    <col min="29" max="29" width="1.85546875" style="232" customWidth="1"/>
    <col min="30" max="36" width="2.140625" style="232" customWidth="1"/>
    <col min="37" max="37" width="6.42578125" style="229" customWidth="1"/>
    <col min="38" max="38" width="4" style="229" customWidth="1"/>
    <col min="39" max="39" width="1.5703125" style="229" customWidth="1"/>
    <col min="40" max="40" width="4" style="229" customWidth="1"/>
    <col min="41" max="41" width="6.42578125" style="229" customWidth="1"/>
    <col min="42" max="42" width="0.5703125" style="229" customWidth="1"/>
    <col min="43" max="255" width="9.140625" style="229"/>
    <col min="256" max="256" width="2.7109375" style="229" bestFit="1" customWidth="1"/>
    <col min="257" max="257" width="13.7109375" style="229" customWidth="1"/>
    <col min="258" max="258" width="20.7109375" style="229" customWidth="1"/>
    <col min="259" max="259" width="2.140625" style="229" customWidth="1"/>
    <col min="260" max="260" width="2" style="229" customWidth="1"/>
    <col min="261" max="262" width="2.140625" style="229" customWidth="1"/>
    <col min="263" max="263" width="2" style="229" customWidth="1"/>
    <col min="264" max="265" width="2.140625" style="229" customWidth="1"/>
    <col min="266" max="266" width="2" style="229" customWidth="1"/>
    <col min="267" max="271" width="2.140625" style="229" customWidth="1"/>
    <col min="272" max="272" width="2" style="229" customWidth="1"/>
    <col min="273" max="277" width="2.140625" style="229" customWidth="1"/>
    <col min="278" max="278" width="1.85546875" style="229" customWidth="1"/>
    <col min="279" max="280" width="2.140625" style="229" customWidth="1"/>
    <col min="281" max="281" width="1.85546875" style="229" customWidth="1"/>
    <col min="282" max="283" width="2.140625" style="229" customWidth="1"/>
    <col min="284" max="284" width="1.85546875" style="229" customWidth="1"/>
    <col min="285" max="291" width="2.140625" style="229" customWidth="1"/>
    <col min="292" max="292" width="6.42578125" style="229" customWidth="1"/>
    <col min="293" max="293" width="4" style="229" customWidth="1"/>
    <col min="294" max="294" width="1.5703125" style="229" customWidth="1"/>
    <col min="295" max="295" width="4" style="229" customWidth="1"/>
    <col min="296" max="296" width="6.42578125" style="229" customWidth="1"/>
    <col min="297" max="297" width="0.5703125" style="229" customWidth="1"/>
    <col min="298" max="511" width="9.140625" style="229"/>
    <col min="512" max="512" width="2.7109375" style="229" bestFit="1" customWidth="1"/>
    <col min="513" max="513" width="13.7109375" style="229" customWidth="1"/>
    <col min="514" max="514" width="20.7109375" style="229" customWidth="1"/>
    <col min="515" max="515" width="2.140625" style="229" customWidth="1"/>
    <col min="516" max="516" width="2" style="229" customWidth="1"/>
    <col min="517" max="518" width="2.140625" style="229" customWidth="1"/>
    <col min="519" max="519" width="2" style="229" customWidth="1"/>
    <col min="520" max="521" width="2.140625" style="229" customWidth="1"/>
    <col min="522" max="522" width="2" style="229" customWidth="1"/>
    <col min="523" max="527" width="2.140625" style="229" customWidth="1"/>
    <col min="528" max="528" width="2" style="229" customWidth="1"/>
    <col min="529" max="533" width="2.140625" style="229" customWidth="1"/>
    <col min="534" max="534" width="1.85546875" style="229" customWidth="1"/>
    <col min="535" max="536" width="2.140625" style="229" customWidth="1"/>
    <col min="537" max="537" width="1.85546875" style="229" customWidth="1"/>
    <col min="538" max="539" width="2.140625" style="229" customWidth="1"/>
    <col min="540" max="540" width="1.85546875" style="229" customWidth="1"/>
    <col min="541" max="547" width="2.140625" style="229" customWidth="1"/>
    <col min="548" max="548" width="6.42578125" style="229" customWidth="1"/>
    <col min="549" max="549" width="4" style="229" customWidth="1"/>
    <col min="550" max="550" width="1.5703125" style="229" customWidth="1"/>
    <col min="551" max="551" width="4" style="229" customWidth="1"/>
    <col min="552" max="552" width="6.42578125" style="229" customWidth="1"/>
    <col min="553" max="553" width="0.5703125" style="229" customWidth="1"/>
    <col min="554" max="767" width="9.140625" style="229"/>
    <col min="768" max="768" width="2.7109375" style="229" bestFit="1" customWidth="1"/>
    <col min="769" max="769" width="13.7109375" style="229" customWidth="1"/>
    <col min="770" max="770" width="20.7109375" style="229" customWidth="1"/>
    <col min="771" max="771" width="2.140625" style="229" customWidth="1"/>
    <col min="772" max="772" width="2" style="229" customWidth="1"/>
    <col min="773" max="774" width="2.140625" style="229" customWidth="1"/>
    <col min="775" max="775" width="2" style="229" customWidth="1"/>
    <col min="776" max="777" width="2.140625" style="229" customWidth="1"/>
    <col min="778" max="778" width="2" style="229" customWidth="1"/>
    <col min="779" max="783" width="2.140625" style="229" customWidth="1"/>
    <col min="784" max="784" width="2" style="229" customWidth="1"/>
    <col min="785" max="789" width="2.140625" style="229" customWidth="1"/>
    <col min="790" max="790" width="1.85546875" style="229" customWidth="1"/>
    <col min="791" max="792" width="2.140625" style="229" customWidth="1"/>
    <col min="793" max="793" width="1.85546875" style="229" customWidth="1"/>
    <col min="794" max="795" width="2.140625" style="229" customWidth="1"/>
    <col min="796" max="796" width="1.85546875" style="229" customWidth="1"/>
    <col min="797" max="803" width="2.140625" style="229" customWidth="1"/>
    <col min="804" max="804" width="6.42578125" style="229" customWidth="1"/>
    <col min="805" max="805" width="4" style="229" customWidth="1"/>
    <col min="806" max="806" width="1.5703125" style="229" customWidth="1"/>
    <col min="807" max="807" width="4" style="229" customWidth="1"/>
    <col min="808" max="808" width="6.42578125" style="229" customWidth="1"/>
    <col min="809" max="809" width="0.5703125" style="229" customWidth="1"/>
    <col min="810" max="1023" width="9.140625" style="229"/>
    <col min="1024" max="1024" width="2.7109375" style="229" bestFit="1" customWidth="1"/>
    <col min="1025" max="1025" width="13.7109375" style="229" customWidth="1"/>
    <col min="1026" max="1026" width="20.7109375" style="229" customWidth="1"/>
    <col min="1027" max="1027" width="2.140625" style="229" customWidth="1"/>
    <col min="1028" max="1028" width="2" style="229" customWidth="1"/>
    <col min="1029" max="1030" width="2.140625" style="229" customWidth="1"/>
    <col min="1031" max="1031" width="2" style="229" customWidth="1"/>
    <col min="1032" max="1033" width="2.140625" style="229" customWidth="1"/>
    <col min="1034" max="1034" width="2" style="229" customWidth="1"/>
    <col min="1035" max="1039" width="2.140625" style="229" customWidth="1"/>
    <col min="1040" max="1040" width="2" style="229" customWidth="1"/>
    <col min="1041" max="1045" width="2.140625" style="229" customWidth="1"/>
    <col min="1046" max="1046" width="1.85546875" style="229" customWidth="1"/>
    <col min="1047" max="1048" width="2.140625" style="229" customWidth="1"/>
    <col min="1049" max="1049" width="1.85546875" style="229" customWidth="1"/>
    <col min="1050" max="1051" width="2.140625" style="229" customWidth="1"/>
    <col min="1052" max="1052" width="1.85546875" style="229" customWidth="1"/>
    <col min="1053" max="1059" width="2.140625" style="229" customWidth="1"/>
    <col min="1060" max="1060" width="6.42578125" style="229" customWidth="1"/>
    <col min="1061" max="1061" width="4" style="229" customWidth="1"/>
    <col min="1062" max="1062" width="1.5703125" style="229" customWidth="1"/>
    <col min="1063" max="1063" width="4" style="229" customWidth="1"/>
    <col min="1064" max="1064" width="6.42578125" style="229" customWidth="1"/>
    <col min="1065" max="1065" width="0.5703125" style="229" customWidth="1"/>
    <col min="1066" max="1279" width="9.140625" style="229"/>
    <col min="1280" max="1280" width="2.7109375" style="229" bestFit="1" customWidth="1"/>
    <col min="1281" max="1281" width="13.7109375" style="229" customWidth="1"/>
    <col min="1282" max="1282" width="20.7109375" style="229" customWidth="1"/>
    <col min="1283" max="1283" width="2.140625" style="229" customWidth="1"/>
    <col min="1284" max="1284" width="2" style="229" customWidth="1"/>
    <col min="1285" max="1286" width="2.140625" style="229" customWidth="1"/>
    <col min="1287" max="1287" width="2" style="229" customWidth="1"/>
    <col min="1288" max="1289" width="2.140625" style="229" customWidth="1"/>
    <col min="1290" max="1290" width="2" style="229" customWidth="1"/>
    <col min="1291" max="1295" width="2.140625" style="229" customWidth="1"/>
    <col min="1296" max="1296" width="2" style="229" customWidth="1"/>
    <col min="1297" max="1301" width="2.140625" style="229" customWidth="1"/>
    <col min="1302" max="1302" width="1.85546875" style="229" customWidth="1"/>
    <col min="1303" max="1304" width="2.140625" style="229" customWidth="1"/>
    <col min="1305" max="1305" width="1.85546875" style="229" customWidth="1"/>
    <col min="1306" max="1307" width="2.140625" style="229" customWidth="1"/>
    <col min="1308" max="1308" width="1.85546875" style="229" customWidth="1"/>
    <col min="1309" max="1315" width="2.140625" style="229" customWidth="1"/>
    <col min="1316" max="1316" width="6.42578125" style="229" customWidth="1"/>
    <col min="1317" max="1317" width="4" style="229" customWidth="1"/>
    <col min="1318" max="1318" width="1.5703125" style="229" customWidth="1"/>
    <col min="1319" max="1319" width="4" style="229" customWidth="1"/>
    <col min="1320" max="1320" width="6.42578125" style="229" customWidth="1"/>
    <col min="1321" max="1321" width="0.5703125" style="229" customWidth="1"/>
    <col min="1322" max="1535" width="9.140625" style="229"/>
    <col min="1536" max="1536" width="2.7109375" style="229" bestFit="1" customWidth="1"/>
    <col min="1537" max="1537" width="13.7109375" style="229" customWidth="1"/>
    <col min="1538" max="1538" width="20.7109375" style="229" customWidth="1"/>
    <col min="1539" max="1539" width="2.140625" style="229" customWidth="1"/>
    <col min="1540" max="1540" width="2" style="229" customWidth="1"/>
    <col min="1541" max="1542" width="2.140625" style="229" customWidth="1"/>
    <col min="1543" max="1543" width="2" style="229" customWidth="1"/>
    <col min="1544" max="1545" width="2.140625" style="229" customWidth="1"/>
    <col min="1546" max="1546" width="2" style="229" customWidth="1"/>
    <col min="1547" max="1551" width="2.140625" style="229" customWidth="1"/>
    <col min="1552" max="1552" width="2" style="229" customWidth="1"/>
    <col min="1553" max="1557" width="2.140625" style="229" customWidth="1"/>
    <col min="1558" max="1558" width="1.85546875" style="229" customWidth="1"/>
    <col min="1559" max="1560" width="2.140625" style="229" customWidth="1"/>
    <col min="1561" max="1561" width="1.85546875" style="229" customWidth="1"/>
    <col min="1562" max="1563" width="2.140625" style="229" customWidth="1"/>
    <col min="1564" max="1564" width="1.85546875" style="229" customWidth="1"/>
    <col min="1565" max="1571" width="2.140625" style="229" customWidth="1"/>
    <col min="1572" max="1572" width="6.42578125" style="229" customWidth="1"/>
    <col min="1573" max="1573" width="4" style="229" customWidth="1"/>
    <col min="1574" max="1574" width="1.5703125" style="229" customWidth="1"/>
    <col min="1575" max="1575" width="4" style="229" customWidth="1"/>
    <col min="1576" max="1576" width="6.42578125" style="229" customWidth="1"/>
    <col min="1577" max="1577" width="0.5703125" style="229" customWidth="1"/>
    <col min="1578" max="1791" width="9.140625" style="229"/>
    <col min="1792" max="1792" width="2.7109375" style="229" bestFit="1" customWidth="1"/>
    <col min="1793" max="1793" width="13.7109375" style="229" customWidth="1"/>
    <col min="1794" max="1794" width="20.7109375" style="229" customWidth="1"/>
    <col min="1795" max="1795" width="2.140625" style="229" customWidth="1"/>
    <col min="1796" max="1796" width="2" style="229" customWidth="1"/>
    <col min="1797" max="1798" width="2.140625" style="229" customWidth="1"/>
    <col min="1799" max="1799" width="2" style="229" customWidth="1"/>
    <col min="1800" max="1801" width="2.140625" style="229" customWidth="1"/>
    <col min="1802" max="1802" width="2" style="229" customWidth="1"/>
    <col min="1803" max="1807" width="2.140625" style="229" customWidth="1"/>
    <col min="1808" max="1808" width="2" style="229" customWidth="1"/>
    <col min="1809" max="1813" width="2.140625" style="229" customWidth="1"/>
    <col min="1814" max="1814" width="1.85546875" style="229" customWidth="1"/>
    <col min="1815" max="1816" width="2.140625" style="229" customWidth="1"/>
    <col min="1817" max="1817" width="1.85546875" style="229" customWidth="1"/>
    <col min="1818" max="1819" width="2.140625" style="229" customWidth="1"/>
    <col min="1820" max="1820" width="1.85546875" style="229" customWidth="1"/>
    <col min="1821" max="1827" width="2.140625" style="229" customWidth="1"/>
    <col min="1828" max="1828" width="6.42578125" style="229" customWidth="1"/>
    <col min="1829" max="1829" width="4" style="229" customWidth="1"/>
    <col min="1830" max="1830" width="1.5703125" style="229" customWidth="1"/>
    <col min="1831" max="1831" width="4" style="229" customWidth="1"/>
    <col min="1832" max="1832" width="6.42578125" style="229" customWidth="1"/>
    <col min="1833" max="1833" width="0.5703125" style="229" customWidth="1"/>
    <col min="1834" max="2047" width="9.140625" style="229"/>
    <col min="2048" max="2048" width="2.7109375" style="229" bestFit="1" customWidth="1"/>
    <col min="2049" max="2049" width="13.7109375" style="229" customWidth="1"/>
    <col min="2050" max="2050" width="20.7109375" style="229" customWidth="1"/>
    <col min="2051" max="2051" width="2.140625" style="229" customWidth="1"/>
    <col min="2052" max="2052" width="2" style="229" customWidth="1"/>
    <col min="2053" max="2054" width="2.140625" style="229" customWidth="1"/>
    <col min="2055" max="2055" width="2" style="229" customWidth="1"/>
    <col min="2056" max="2057" width="2.140625" style="229" customWidth="1"/>
    <col min="2058" max="2058" width="2" style="229" customWidth="1"/>
    <col min="2059" max="2063" width="2.140625" style="229" customWidth="1"/>
    <col min="2064" max="2064" width="2" style="229" customWidth="1"/>
    <col min="2065" max="2069" width="2.140625" style="229" customWidth="1"/>
    <col min="2070" max="2070" width="1.85546875" style="229" customWidth="1"/>
    <col min="2071" max="2072" width="2.140625" style="229" customWidth="1"/>
    <col min="2073" max="2073" width="1.85546875" style="229" customWidth="1"/>
    <col min="2074" max="2075" width="2.140625" style="229" customWidth="1"/>
    <col min="2076" max="2076" width="1.85546875" style="229" customWidth="1"/>
    <col min="2077" max="2083" width="2.140625" style="229" customWidth="1"/>
    <col min="2084" max="2084" width="6.42578125" style="229" customWidth="1"/>
    <col min="2085" max="2085" width="4" style="229" customWidth="1"/>
    <col min="2086" max="2086" width="1.5703125" style="229" customWidth="1"/>
    <col min="2087" max="2087" width="4" style="229" customWidth="1"/>
    <col min="2088" max="2088" width="6.42578125" style="229" customWidth="1"/>
    <col min="2089" max="2089" width="0.5703125" style="229" customWidth="1"/>
    <col min="2090" max="2303" width="9.140625" style="229"/>
    <col min="2304" max="2304" width="2.7109375" style="229" bestFit="1" customWidth="1"/>
    <col min="2305" max="2305" width="13.7109375" style="229" customWidth="1"/>
    <col min="2306" max="2306" width="20.7109375" style="229" customWidth="1"/>
    <col min="2307" max="2307" width="2.140625" style="229" customWidth="1"/>
    <col min="2308" max="2308" width="2" style="229" customWidth="1"/>
    <col min="2309" max="2310" width="2.140625" style="229" customWidth="1"/>
    <col min="2311" max="2311" width="2" style="229" customWidth="1"/>
    <col min="2312" max="2313" width="2.140625" style="229" customWidth="1"/>
    <col min="2314" max="2314" width="2" style="229" customWidth="1"/>
    <col min="2315" max="2319" width="2.140625" style="229" customWidth="1"/>
    <col min="2320" max="2320" width="2" style="229" customWidth="1"/>
    <col min="2321" max="2325" width="2.140625" style="229" customWidth="1"/>
    <col min="2326" max="2326" width="1.85546875" style="229" customWidth="1"/>
    <col min="2327" max="2328" width="2.140625" style="229" customWidth="1"/>
    <col min="2329" max="2329" width="1.85546875" style="229" customWidth="1"/>
    <col min="2330" max="2331" width="2.140625" style="229" customWidth="1"/>
    <col min="2332" max="2332" width="1.85546875" style="229" customWidth="1"/>
    <col min="2333" max="2339" width="2.140625" style="229" customWidth="1"/>
    <col min="2340" max="2340" width="6.42578125" style="229" customWidth="1"/>
    <col min="2341" max="2341" width="4" style="229" customWidth="1"/>
    <col min="2342" max="2342" width="1.5703125" style="229" customWidth="1"/>
    <col min="2343" max="2343" width="4" style="229" customWidth="1"/>
    <col min="2344" max="2344" width="6.42578125" style="229" customWidth="1"/>
    <col min="2345" max="2345" width="0.5703125" style="229" customWidth="1"/>
    <col min="2346" max="2559" width="9.140625" style="229"/>
    <col min="2560" max="2560" width="2.7109375" style="229" bestFit="1" customWidth="1"/>
    <col min="2561" max="2561" width="13.7109375" style="229" customWidth="1"/>
    <col min="2562" max="2562" width="20.7109375" style="229" customWidth="1"/>
    <col min="2563" max="2563" width="2.140625" style="229" customWidth="1"/>
    <col min="2564" max="2564" width="2" style="229" customWidth="1"/>
    <col min="2565" max="2566" width="2.140625" style="229" customWidth="1"/>
    <col min="2567" max="2567" width="2" style="229" customWidth="1"/>
    <col min="2568" max="2569" width="2.140625" style="229" customWidth="1"/>
    <col min="2570" max="2570" width="2" style="229" customWidth="1"/>
    <col min="2571" max="2575" width="2.140625" style="229" customWidth="1"/>
    <col min="2576" max="2576" width="2" style="229" customWidth="1"/>
    <col min="2577" max="2581" width="2.140625" style="229" customWidth="1"/>
    <col min="2582" max="2582" width="1.85546875" style="229" customWidth="1"/>
    <col min="2583" max="2584" width="2.140625" style="229" customWidth="1"/>
    <col min="2585" max="2585" width="1.85546875" style="229" customWidth="1"/>
    <col min="2586" max="2587" width="2.140625" style="229" customWidth="1"/>
    <col min="2588" max="2588" width="1.85546875" style="229" customWidth="1"/>
    <col min="2589" max="2595" width="2.140625" style="229" customWidth="1"/>
    <col min="2596" max="2596" width="6.42578125" style="229" customWidth="1"/>
    <col min="2597" max="2597" width="4" style="229" customWidth="1"/>
    <col min="2598" max="2598" width="1.5703125" style="229" customWidth="1"/>
    <col min="2599" max="2599" width="4" style="229" customWidth="1"/>
    <col min="2600" max="2600" width="6.42578125" style="229" customWidth="1"/>
    <col min="2601" max="2601" width="0.5703125" style="229" customWidth="1"/>
    <col min="2602" max="2815" width="9.140625" style="229"/>
    <col min="2816" max="2816" width="2.7109375" style="229" bestFit="1" customWidth="1"/>
    <col min="2817" max="2817" width="13.7109375" style="229" customWidth="1"/>
    <col min="2818" max="2818" width="20.7109375" style="229" customWidth="1"/>
    <col min="2819" max="2819" width="2.140625" style="229" customWidth="1"/>
    <col min="2820" max="2820" width="2" style="229" customWidth="1"/>
    <col min="2821" max="2822" width="2.140625" style="229" customWidth="1"/>
    <col min="2823" max="2823" width="2" style="229" customWidth="1"/>
    <col min="2824" max="2825" width="2.140625" style="229" customWidth="1"/>
    <col min="2826" max="2826" width="2" style="229" customWidth="1"/>
    <col min="2827" max="2831" width="2.140625" style="229" customWidth="1"/>
    <col min="2832" max="2832" width="2" style="229" customWidth="1"/>
    <col min="2833" max="2837" width="2.140625" style="229" customWidth="1"/>
    <col min="2838" max="2838" width="1.85546875" style="229" customWidth="1"/>
    <col min="2839" max="2840" width="2.140625" style="229" customWidth="1"/>
    <col min="2841" max="2841" width="1.85546875" style="229" customWidth="1"/>
    <col min="2842" max="2843" width="2.140625" style="229" customWidth="1"/>
    <col min="2844" max="2844" width="1.85546875" style="229" customWidth="1"/>
    <col min="2845" max="2851" width="2.140625" style="229" customWidth="1"/>
    <col min="2852" max="2852" width="6.42578125" style="229" customWidth="1"/>
    <col min="2853" max="2853" width="4" style="229" customWidth="1"/>
    <col min="2854" max="2854" width="1.5703125" style="229" customWidth="1"/>
    <col min="2855" max="2855" width="4" style="229" customWidth="1"/>
    <col min="2856" max="2856" width="6.42578125" style="229" customWidth="1"/>
    <col min="2857" max="2857" width="0.5703125" style="229" customWidth="1"/>
    <col min="2858" max="3071" width="9.140625" style="229"/>
    <col min="3072" max="3072" width="2.7109375" style="229" bestFit="1" customWidth="1"/>
    <col min="3073" max="3073" width="13.7109375" style="229" customWidth="1"/>
    <col min="3074" max="3074" width="20.7109375" style="229" customWidth="1"/>
    <col min="3075" max="3075" width="2.140625" style="229" customWidth="1"/>
    <col min="3076" max="3076" width="2" style="229" customWidth="1"/>
    <col min="3077" max="3078" width="2.140625" style="229" customWidth="1"/>
    <col min="3079" max="3079" width="2" style="229" customWidth="1"/>
    <col min="3080" max="3081" width="2.140625" style="229" customWidth="1"/>
    <col min="3082" max="3082" width="2" style="229" customWidth="1"/>
    <col min="3083" max="3087" width="2.140625" style="229" customWidth="1"/>
    <col min="3088" max="3088" width="2" style="229" customWidth="1"/>
    <col min="3089" max="3093" width="2.140625" style="229" customWidth="1"/>
    <col min="3094" max="3094" width="1.85546875" style="229" customWidth="1"/>
    <col min="3095" max="3096" width="2.140625" style="229" customWidth="1"/>
    <col min="3097" max="3097" width="1.85546875" style="229" customWidth="1"/>
    <col min="3098" max="3099" width="2.140625" style="229" customWidth="1"/>
    <col min="3100" max="3100" width="1.85546875" style="229" customWidth="1"/>
    <col min="3101" max="3107" width="2.140625" style="229" customWidth="1"/>
    <col min="3108" max="3108" width="6.42578125" style="229" customWidth="1"/>
    <col min="3109" max="3109" width="4" style="229" customWidth="1"/>
    <col min="3110" max="3110" width="1.5703125" style="229" customWidth="1"/>
    <col min="3111" max="3111" width="4" style="229" customWidth="1"/>
    <col min="3112" max="3112" width="6.42578125" style="229" customWidth="1"/>
    <col min="3113" max="3113" width="0.5703125" style="229" customWidth="1"/>
    <col min="3114" max="3327" width="9.140625" style="229"/>
    <col min="3328" max="3328" width="2.7109375" style="229" bestFit="1" customWidth="1"/>
    <col min="3329" max="3329" width="13.7109375" style="229" customWidth="1"/>
    <col min="3330" max="3330" width="20.7109375" style="229" customWidth="1"/>
    <col min="3331" max="3331" width="2.140625" style="229" customWidth="1"/>
    <col min="3332" max="3332" width="2" style="229" customWidth="1"/>
    <col min="3333" max="3334" width="2.140625" style="229" customWidth="1"/>
    <col min="3335" max="3335" width="2" style="229" customWidth="1"/>
    <col min="3336" max="3337" width="2.140625" style="229" customWidth="1"/>
    <col min="3338" max="3338" width="2" style="229" customWidth="1"/>
    <col min="3339" max="3343" width="2.140625" style="229" customWidth="1"/>
    <col min="3344" max="3344" width="2" style="229" customWidth="1"/>
    <col min="3345" max="3349" width="2.140625" style="229" customWidth="1"/>
    <col min="3350" max="3350" width="1.85546875" style="229" customWidth="1"/>
    <col min="3351" max="3352" width="2.140625" style="229" customWidth="1"/>
    <col min="3353" max="3353" width="1.85546875" style="229" customWidth="1"/>
    <col min="3354" max="3355" width="2.140625" style="229" customWidth="1"/>
    <col min="3356" max="3356" width="1.85546875" style="229" customWidth="1"/>
    <col min="3357" max="3363" width="2.140625" style="229" customWidth="1"/>
    <col min="3364" max="3364" width="6.42578125" style="229" customWidth="1"/>
    <col min="3365" max="3365" width="4" style="229" customWidth="1"/>
    <col min="3366" max="3366" width="1.5703125" style="229" customWidth="1"/>
    <col min="3367" max="3367" width="4" style="229" customWidth="1"/>
    <col min="3368" max="3368" width="6.42578125" style="229" customWidth="1"/>
    <col min="3369" max="3369" width="0.5703125" style="229" customWidth="1"/>
    <col min="3370" max="3583" width="9.140625" style="229"/>
    <col min="3584" max="3584" width="2.7109375" style="229" bestFit="1" customWidth="1"/>
    <col min="3585" max="3585" width="13.7109375" style="229" customWidth="1"/>
    <col min="3586" max="3586" width="20.7109375" style="229" customWidth="1"/>
    <col min="3587" max="3587" width="2.140625" style="229" customWidth="1"/>
    <col min="3588" max="3588" width="2" style="229" customWidth="1"/>
    <col min="3589" max="3590" width="2.140625" style="229" customWidth="1"/>
    <col min="3591" max="3591" width="2" style="229" customWidth="1"/>
    <col min="3592" max="3593" width="2.140625" style="229" customWidth="1"/>
    <col min="3594" max="3594" width="2" style="229" customWidth="1"/>
    <col min="3595" max="3599" width="2.140625" style="229" customWidth="1"/>
    <col min="3600" max="3600" width="2" style="229" customWidth="1"/>
    <col min="3601" max="3605" width="2.140625" style="229" customWidth="1"/>
    <col min="3606" max="3606" width="1.85546875" style="229" customWidth="1"/>
    <col min="3607" max="3608" width="2.140625" style="229" customWidth="1"/>
    <col min="3609" max="3609" width="1.85546875" style="229" customWidth="1"/>
    <col min="3610" max="3611" width="2.140625" style="229" customWidth="1"/>
    <col min="3612" max="3612" width="1.85546875" style="229" customWidth="1"/>
    <col min="3613" max="3619" width="2.140625" style="229" customWidth="1"/>
    <col min="3620" max="3620" width="6.42578125" style="229" customWidth="1"/>
    <col min="3621" max="3621" width="4" style="229" customWidth="1"/>
    <col min="3622" max="3622" width="1.5703125" style="229" customWidth="1"/>
    <col min="3623" max="3623" width="4" style="229" customWidth="1"/>
    <col min="3624" max="3624" width="6.42578125" style="229" customWidth="1"/>
    <col min="3625" max="3625" width="0.5703125" style="229" customWidth="1"/>
    <col min="3626" max="3839" width="9.140625" style="229"/>
    <col min="3840" max="3840" width="2.7109375" style="229" bestFit="1" customWidth="1"/>
    <col min="3841" max="3841" width="13.7109375" style="229" customWidth="1"/>
    <col min="3842" max="3842" width="20.7109375" style="229" customWidth="1"/>
    <col min="3843" max="3843" width="2.140625" style="229" customWidth="1"/>
    <col min="3844" max="3844" width="2" style="229" customWidth="1"/>
    <col min="3845" max="3846" width="2.140625" style="229" customWidth="1"/>
    <col min="3847" max="3847" width="2" style="229" customWidth="1"/>
    <col min="3848" max="3849" width="2.140625" style="229" customWidth="1"/>
    <col min="3850" max="3850" width="2" style="229" customWidth="1"/>
    <col min="3851" max="3855" width="2.140625" style="229" customWidth="1"/>
    <col min="3856" max="3856" width="2" style="229" customWidth="1"/>
    <col min="3857" max="3861" width="2.140625" style="229" customWidth="1"/>
    <col min="3862" max="3862" width="1.85546875" style="229" customWidth="1"/>
    <col min="3863" max="3864" width="2.140625" style="229" customWidth="1"/>
    <col min="3865" max="3865" width="1.85546875" style="229" customWidth="1"/>
    <col min="3866" max="3867" width="2.140625" style="229" customWidth="1"/>
    <col min="3868" max="3868" width="1.85546875" style="229" customWidth="1"/>
    <col min="3869" max="3875" width="2.140625" style="229" customWidth="1"/>
    <col min="3876" max="3876" width="6.42578125" style="229" customWidth="1"/>
    <col min="3877" max="3877" width="4" style="229" customWidth="1"/>
    <col min="3878" max="3878" width="1.5703125" style="229" customWidth="1"/>
    <col min="3879" max="3879" width="4" style="229" customWidth="1"/>
    <col min="3880" max="3880" width="6.42578125" style="229" customWidth="1"/>
    <col min="3881" max="3881" width="0.5703125" style="229" customWidth="1"/>
    <col min="3882" max="4095" width="9.140625" style="229"/>
    <col min="4096" max="4096" width="2.7109375" style="229" bestFit="1" customWidth="1"/>
    <col min="4097" max="4097" width="13.7109375" style="229" customWidth="1"/>
    <col min="4098" max="4098" width="20.7109375" style="229" customWidth="1"/>
    <col min="4099" max="4099" width="2.140625" style="229" customWidth="1"/>
    <col min="4100" max="4100" width="2" style="229" customWidth="1"/>
    <col min="4101" max="4102" width="2.140625" style="229" customWidth="1"/>
    <col min="4103" max="4103" width="2" style="229" customWidth="1"/>
    <col min="4104" max="4105" width="2.140625" style="229" customWidth="1"/>
    <col min="4106" max="4106" width="2" style="229" customWidth="1"/>
    <col min="4107" max="4111" width="2.140625" style="229" customWidth="1"/>
    <col min="4112" max="4112" width="2" style="229" customWidth="1"/>
    <col min="4113" max="4117" width="2.140625" style="229" customWidth="1"/>
    <col min="4118" max="4118" width="1.85546875" style="229" customWidth="1"/>
    <col min="4119" max="4120" width="2.140625" style="229" customWidth="1"/>
    <col min="4121" max="4121" width="1.85546875" style="229" customWidth="1"/>
    <col min="4122" max="4123" width="2.140625" style="229" customWidth="1"/>
    <col min="4124" max="4124" width="1.85546875" style="229" customWidth="1"/>
    <col min="4125" max="4131" width="2.140625" style="229" customWidth="1"/>
    <col min="4132" max="4132" width="6.42578125" style="229" customWidth="1"/>
    <col min="4133" max="4133" width="4" style="229" customWidth="1"/>
    <col min="4134" max="4134" width="1.5703125" style="229" customWidth="1"/>
    <col min="4135" max="4135" width="4" style="229" customWidth="1"/>
    <col min="4136" max="4136" width="6.42578125" style="229" customWidth="1"/>
    <col min="4137" max="4137" width="0.5703125" style="229" customWidth="1"/>
    <col min="4138" max="4351" width="9.140625" style="229"/>
    <col min="4352" max="4352" width="2.7109375" style="229" bestFit="1" customWidth="1"/>
    <col min="4353" max="4353" width="13.7109375" style="229" customWidth="1"/>
    <col min="4354" max="4354" width="20.7109375" style="229" customWidth="1"/>
    <col min="4355" max="4355" width="2.140625" style="229" customWidth="1"/>
    <col min="4356" max="4356" width="2" style="229" customWidth="1"/>
    <col min="4357" max="4358" width="2.140625" style="229" customWidth="1"/>
    <col min="4359" max="4359" width="2" style="229" customWidth="1"/>
    <col min="4360" max="4361" width="2.140625" style="229" customWidth="1"/>
    <col min="4362" max="4362" width="2" style="229" customWidth="1"/>
    <col min="4363" max="4367" width="2.140625" style="229" customWidth="1"/>
    <col min="4368" max="4368" width="2" style="229" customWidth="1"/>
    <col min="4369" max="4373" width="2.140625" style="229" customWidth="1"/>
    <col min="4374" max="4374" width="1.85546875" style="229" customWidth="1"/>
    <col min="4375" max="4376" width="2.140625" style="229" customWidth="1"/>
    <col min="4377" max="4377" width="1.85546875" style="229" customWidth="1"/>
    <col min="4378" max="4379" width="2.140625" style="229" customWidth="1"/>
    <col min="4380" max="4380" width="1.85546875" style="229" customWidth="1"/>
    <col min="4381" max="4387" width="2.140625" style="229" customWidth="1"/>
    <col min="4388" max="4388" width="6.42578125" style="229" customWidth="1"/>
    <col min="4389" max="4389" width="4" style="229" customWidth="1"/>
    <col min="4390" max="4390" width="1.5703125" style="229" customWidth="1"/>
    <col min="4391" max="4391" width="4" style="229" customWidth="1"/>
    <col min="4392" max="4392" width="6.42578125" style="229" customWidth="1"/>
    <col min="4393" max="4393" width="0.5703125" style="229" customWidth="1"/>
    <col min="4394" max="4607" width="9.140625" style="229"/>
    <col min="4608" max="4608" width="2.7109375" style="229" bestFit="1" customWidth="1"/>
    <col min="4609" max="4609" width="13.7109375" style="229" customWidth="1"/>
    <col min="4610" max="4610" width="20.7109375" style="229" customWidth="1"/>
    <col min="4611" max="4611" width="2.140625" style="229" customWidth="1"/>
    <col min="4612" max="4612" width="2" style="229" customWidth="1"/>
    <col min="4613" max="4614" width="2.140625" style="229" customWidth="1"/>
    <col min="4615" max="4615" width="2" style="229" customWidth="1"/>
    <col min="4616" max="4617" width="2.140625" style="229" customWidth="1"/>
    <col min="4618" max="4618" width="2" style="229" customWidth="1"/>
    <col min="4619" max="4623" width="2.140625" style="229" customWidth="1"/>
    <col min="4624" max="4624" width="2" style="229" customWidth="1"/>
    <col min="4625" max="4629" width="2.140625" style="229" customWidth="1"/>
    <col min="4630" max="4630" width="1.85546875" style="229" customWidth="1"/>
    <col min="4631" max="4632" width="2.140625" style="229" customWidth="1"/>
    <col min="4633" max="4633" width="1.85546875" style="229" customWidth="1"/>
    <col min="4634" max="4635" width="2.140625" style="229" customWidth="1"/>
    <col min="4636" max="4636" width="1.85546875" style="229" customWidth="1"/>
    <col min="4637" max="4643" width="2.140625" style="229" customWidth="1"/>
    <col min="4644" max="4644" width="6.42578125" style="229" customWidth="1"/>
    <col min="4645" max="4645" width="4" style="229" customWidth="1"/>
    <col min="4646" max="4646" width="1.5703125" style="229" customWidth="1"/>
    <col min="4647" max="4647" width="4" style="229" customWidth="1"/>
    <col min="4648" max="4648" width="6.42578125" style="229" customWidth="1"/>
    <col min="4649" max="4649" width="0.5703125" style="229" customWidth="1"/>
    <col min="4650" max="4863" width="9.140625" style="229"/>
    <col min="4864" max="4864" width="2.7109375" style="229" bestFit="1" customWidth="1"/>
    <col min="4865" max="4865" width="13.7109375" style="229" customWidth="1"/>
    <col min="4866" max="4866" width="20.7109375" style="229" customWidth="1"/>
    <col min="4867" max="4867" width="2.140625" style="229" customWidth="1"/>
    <col min="4868" max="4868" width="2" style="229" customWidth="1"/>
    <col min="4869" max="4870" width="2.140625" style="229" customWidth="1"/>
    <col min="4871" max="4871" width="2" style="229" customWidth="1"/>
    <col min="4872" max="4873" width="2.140625" style="229" customWidth="1"/>
    <col min="4874" max="4874" width="2" style="229" customWidth="1"/>
    <col min="4875" max="4879" width="2.140625" style="229" customWidth="1"/>
    <col min="4880" max="4880" width="2" style="229" customWidth="1"/>
    <col min="4881" max="4885" width="2.140625" style="229" customWidth="1"/>
    <col min="4886" max="4886" width="1.85546875" style="229" customWidth="1"/>
    <col min="4887" max="4888" width="2.140625" style="229" customWidth="1"/>
    <col min="4889" max="4889" width="1.85546875" style="229" customWidth="1"/>
    <col min="4890" max="4891" width="2.140625" style="229" customWidth="1"/>
    <col min="4892" max="4892" width="1.85546875" style="229" customWidth="1"/>
    <col min="4893" max="4899" width="2.140625" style="229" customWidth="1"/>
    <col min="4900" max="4900" width="6.42578125" style="229" customWidth="1"/>
    <col min="4901" max="4901" width="4" style="229" customWidth="1"/>
    <col min="4902" max="4902" width="1.5703125" style="229" customWidth="1"/>
    <col min="4903" max="4903" width="4" style="229" customWidth="1"/>
    <col min="4904" max="4904" width="6.42578125" style="229" customWidth="1"/>
    <col min="4905" max="4905" width="0.5703125" style="229" customWidth="1"/>
    <col min="4906" max="5119" width="9.140625" style="229"/>
    <col min="5120" max="5120" width="2.7109375" style="229" bestFit="1" customWidth="1"/>
    <col min="5121" max="5121" width="13.7109375" style="229" customWidth="1"/>
    <col min="5122" max="5122" width="20.7109375" style="229" customWidth="1"/>
    <col min="5123" max="5123" width="2.140625" style="229" customWidth="1"/>
    <col min="5124" max="5124" width="2" style="229" customWidth="1"/>
    <col min="5125" max="5126" width="2.140625" style="229" customWidth="1"/>
    <col min="5127" max="5127" width="2" style="229" customWidth="1"/>
    <col min="5128" max="5129" width="2.140625" style="229" customWidth="1"/>
    <col min="5130" max="5130" width="2" style="229" customWidth="1"/>
    <col min="5131" max="5135" width="2.140625" style="229" customWidth="1"/>
    <col min="5136" max="5136" width="2" style="229" customWidth="1"/>
    <col min="5137" max="5141" width="2.140625" style="229" customWidth="1"/>
    <col min="5142" max="5142" width="1.85546875" style="229" customWidth="1"/>
    <col min="5143" max="5144" width="2.140625" style="229" customWidth="1"/>
    <col min="5145" max="5145" width="1.85546875" style="229" customWidth="1"/>
    <col min="5146" max="5147" width="2.140625" style="229" customWidth="1"/>
    <col min="5148" max="5148" width="1.85546875" style="229" customWidth="1"/>
    <col min="5149" max="5155" width="2.140625" style="229" customWidth="1"/>
    <col min="5156" max="5156" width="6.42578125" style="229" customWidth="1"/>
    <col min="5157" max="5157" width="4" style="229" customWidth="1"/>
    <col min="5158" max="5158" width="1.5703125" style="229" customWidth="1"/>
    <col min="5159" max="5159" width="4" style="229" customWidth="1"/>
    <col min="5160" max="5160" width="6.42578125" style="229" customWidth="1"/>
    <col min="5161" max="5161" width="0.5703125" style="229" customWidth="1"/>
    <col min="5162" max="5375" width="9.140625" style="229"/>
    <col min="5376" max="5376" width="2.7109375" style="229" bestFit="1" customWidth="1"/>
    <col min="5377" max="5377" width="13.7109375" style="229" customWidth="1"/>
    <col min="5378" max="5378" width="20.7109375" style="229" customWidth="1"/>
    <col min="5379" max="5379" width="2.140625" style="229" customWidth="1"/>
    <col min="5380" max="5380" width="2" style="229" customWidth="1"/>
    <col min="5381" max="5382" width="2.140625" style="229" customWidth="1"/>
    <col min="5383" max="5383" width="2" style="229" customWidth="1"/>
    <col min="5384" max="5385" width="2.140625" style="229" customWidth="1"/>
    <col min="5386" max="5386" width="2" style="229" customWidth="1"/>
    <col min="5387" max="5391" width="2.140625" style="229" customWidth="1"/>
    <col min="5392" max="5392" width="2" style="229" customWidth="1"/>
    <col min="5393" max="5397" width="2.140625" style="229" customWidth="1"/>
    <col min="5398" max="5398" width="1.85546875" style="229" customWidth="1"/>
    <col min="5399" max="5400" width="2.140625" style="229" customWidth="1"/>
    <col min="5401" max="5401" width="1.85546875" style="229" customWidth="1"/>
    <col min="5402" max="5403" width="2.140625" style="229" customWidth="1"/>
    <col min="5404" max="5404" width="1.85546875" style="229" customWidth="1"/>
    <col min="5405" max="5411" width="2.140625" style="229" customWidth="1"/>
    <col min="5412" max="5412" width="6.42578125" style="229" customWidth="1"/>
    <col min="5413" max="5413" width="4" style="229" customWidth="1"/>
    <col min="5414" max="5414" width="1.5703125" style="229" customWidth="1"/>
    <col min="5415" max="5415" width="4" style="229" customWidth="1"/>
    <col min="5416" max="5416" width="6.42578125" style="229" customWidth="1"/>
    <col min="5417" max="5417" width="0.5703125" style="229" customWidth="1"/>
    <col min="5418" max="5631" width="9.140625" style="229"/>
    <col min="5632" max="5632" width="2.7109375" style="229" bestFit="1" customWidth="1"/>
    <col min="5633" max="5633" width="13.7109375" style="229" customWidth="1"/>
    <col min="5634" max="5634" width="20.7109375" style="229" customWidth="1"/>
    <col min="5635" max="5635" width="2.140625" style="229" customWidth="1"/>
    <col min="5636" max="5636" width="2" style="229" customWidth="1"/>
    <col min="5637" max="5638" width="2.140625" style="229" customWidth="1"/>
    <col min="5639" max="5639" width="2" style="229" customWidth="1"/>
    <col min="5640" max="5641" width="2.140625" style="229" customWidth="1"/>
    <col min="5642" max="5642" width="2" style="229" customWidth="1"/>
    <col min="5643" max="5647" width="2.140625" style="229" customWidth="1"/>
    <col min="5648" max="5648" width="2" style="229" customWidth="1"/>
    <col min="5649" max="5653" width="2.140625" style="229" customWidth="1"/>
    <col min="5654" max="5654" width="1.85546875" style="229" customWidth="1"/>
    <col min="5655" max="5656" width="2.140625" style="229" customWidth="1"/>
    <col min="5657" max="5657" width="1.85546875" style="229" customWidth="1"/>
    <col min="5658" max="5659" width="2.140625" style="229" customWidth="1"/>
    <col min="5660" max="5660" width="1.85546875" style="229" customWidth="1"/>
    <col min="5661" max="5667" width="2.140625" style="229" customWidth="1"/>
    <col min="5668" max="5668" width="6.42578125" style="229" customWidth="1"/>
    <col min="5669" max="5669" width="4" style="229" customWidth="1"/>
    <col min="5670" max="5670" width="1.5703125" style="229" customWidth="1"/>
    <col min="5671" max="5671" width="4" style="229" customWidth="1"/>
    <col min="5672" max="5672" width="6.42578125" style="229" customWidth="1"/>
    <col min="5673" max="5673" width="0.5703125" style="229" customWidth="1"/>
    <col min="5674" max="5887" width="9.140625" style="229"/>
    <col min="5888" max="5888" width="2.7109375" style="229" bestFit="1" customWidth="1"/>
    <col min="5889" max="5889" width="13.7109375" style="229" customWidth="1"/>
    <col min="5890" max="5890" width="20.7109375" style="229" customWidth="1"/>
    <col min="5891" max="5891" width="2.140625" style="229" customWidth="1"/>
    <col min="5892" max="5892" width="2" style="229" customWidth="1"/>
    <col min="5893" max="5894" width="2.140625" style="229" customWidth="1"/>
    <col min="5895" max="5895" width="2" style="229" customWidth="1"/>
    <col min="5896" max="5897" width="2.140625" style="229" customWidth="1"/>
    <col min="5898" max="5898" width="2" style="229" customWidth="1"/>
    <col min="5899" max="5903" width="2.140625" style="229" customWidth="1"/>
    <col min="5904" max="5904" width="2" style="229" customWidth="1"/>
    <col min="5905" max="5909" width="2.140625" style="229" customWidth="1"/>
    <col min="5910" max="5910" width="1.85546875" style="229" customWidth="1"/>
    <col min="5911" max="5912" width="2.140625" style="229" customWidth="1"/>
    <col min="5913" max="5913" width="1.85546875" style="229" customWidth="1"/>
    <col min="5914" max="5915" width="2.140625" style="229" customWidth="1"/>
    <col min="5916" max="5916" width="1.85546875" style="229" customWidth="1"/>
    <col min="5917" max="5923" width="2.140625" style="229" customWidth="1"/>
    <col min="5924" max="5924" width="6.42578125" style="229" customWidth="1"/>
    <col min="5925" max="5925" width="4" style="229" customWidth="1"/>
    <col min="5926" max="5926" width="1.5703125" style="229" customWidth="1"/>
    <col min="5927" max="5927" width="4" style="229" customWidth="1"/>
    <col min="5928" max="5928" width="6.42578125" style="229" customWidth="1"/>
    <col min="5929" max="5929" width="0.5703125" style="229" customWidth="1"/>
    <col min="5930" max="6143" width="9.140625" style="229"/>
    <col min="6144" max="6144" width="2.7109375" style="229" bestFit="1" customWidth="1"/>
    <col min="6145" max="6145" width="13.7109375" style="229" customWidth="1"/>
    <col min="6146" max="6146" width="20.7109375" style="229" customWidth="1"/>
    <col min="6147" max="6147" width="2.140625" style="229" customWidth="1"/>
    <col min="6148" max="6148" width="2" style="229" customWidth="1"/>
    <col min="6149" max="6150" width="2.140625" style="229" customWidth="1"/>
    <col min="6151" max="6151" width="2" style="229" customWidth="1"/>
    <col min="6152" max="6153" width="2.140625" style="229" customWidth="1"/>
    <col min="6154" max="6154" width="2" style="229" customWidth="1"/>
    <col min="6155" max="6159" width="2.140625" style="229" customWidth="1"/>
    <col min="6160" max="6160" width="2" style="229" customWidth="1"/>
    <col min="6161" max="6165" width="2.140625" style="229" customWidth="1"/>
    <col min="6166" max="6166" width="1.85546875" style="229" customWidth="1"/>
    <col min="6167" max="6168" width="2.140625" style="229" customWidth="1"/>
    <col min="6169" max="6169" width="1.85546875" style="229" customWidth="1"/>
    <col min="6170" max="6171" width="2.140625" style="229" customWidth="1"/>
    <col min="6172" max="6172" width="1.85546875" style="229" customWidth="1"/>
    <col min="6173" max="6179" width="2.140625" style="229" customWidth="1"/>
    <col min="6180" max="6180" width="6.42578125" style="229" customWidth="1"/>
    <col min="6181" max="6181" width="4" style="229" customWidth="1"/>
    <col min="6182" max="6182" width="1.5703125" style="229" customWidth="1"/>
    <col min="6183" max="6183" width="4" style="229" customWidth="1"/>
    <col min="6184" max="6184" width="6.42578125" style="229" customWidth="1"/>
    <col min="6185" max="6185" width="0.5703125" style="229" customWidth="1"/>
    <col min="6186" max="6399" width="9.140625" style="229"/>
    <col min="6400" max="6400" width="2.7109375" style="229" bestFit="1" customWidth="1"/>
    <col min="6401" max="6401" width="13.7109375" style="229" customWidth="1"/>
    <col min="6402" max="6402" width="20.7109375" style="229" customWidth="1"/>
    <col min="6403" max="6403" width="2.140625" style="229" customWidth="1"/>
    <col min="6404" max="6404" width="2" style="229" customWidth="1"/>
    <col min="6405" max="6406" width="2.140625" style="229" customWidth="1"/>
    <col min="6407" max="6407" width="2" style="229" customWidth="1"/>
    <col min="6408" max="6409" width="2.140625" style="229" customWidth="1"/>
    <col min="6410" max="6410" width="2" style="229" customWidth="1"/>
    <col min="6411" max="6415" width="2.140625" style="229" customWidth="1"/>
    <col min="6416" max="6416" width="2" style="229" customWidth="1"/>
    <col min="6417" max="6421" width="2.140625" style="229" customWidth="1"/>
    <col min="6422" max="6422" width="1.85546875" style="229" customWidth="1"/>
    <col min="6423" max="6424" width="2.140625" style="229" customWidth="1"/>
    <col min="6425" max="6425" width="1.85546875" style="229" customWidth="1"/>
    <col min="6426" max="6427" width="2.140625" style="229" customWidth="1"/>
    <col min="6428" max="6428" width="1.85546875" style="229" customWidth="1"/>
    <col min="6429" max="6435" width="2.140625" style="229" customWidth="1"/>
    <col min="6436" max="6436" width="6.42578125" style="229" customWidth="1"/>
    <col min="6437" max="6437" width="4" style="229" customWidth="1"/>
    <col min="6438" max="6438" width="1.5703125" style="229" customWidth="1"/>
    <col min="6439" max="6439" width="4" style="229" customWidth="1"/>
    <col min="6440" max="6440" width="6.42578125" style="229" customWidth="1"/>
    <col min="6441" max="6441" width="0.5703125" style="229" customWidth="1"/>
    <col min="6442" max="6655" width="9.140625" style="229"/>
    <col min="6656" max="6656" width="2.7109375" style="229" bestFit="1" customWidth="1"/>
    <col min="6657" max="6657" width="13.7109375" style="229" customWidth="1"/>
    <col min="6658" max="6658" width="20.7109375" style="229" customWidth="1"/>
    <col min="6659" max="6659" width="2.140625" style="229" customWidth="1"/>
    <col min="6660" max="6660" width="2" style="229" customWidth="1"/>
    <col min="6661" max="6662" width="2.140625" style="229" customWidth="1"/>
    <col min="6663" max="6663" width="2" style="229" customWidth="1"/>
    <col min="6664" max="6665" width="2.140625" style="229" customWidth="1"/>
    <col min="6666" max="6666" width="2" style="229" customWidth="1"/>
    <col min="6667" max="6671" width="2.140625" style="229" customWidth="1"/>
    <col min="6672" max="6672" width="2" style="229" customWidth="1"/>
    <col min="6673" max="6677" width="2.140625" style="229" customWidth="1"/>
    <col min="6678" max="6678" width="1.85546875" style="229" customWidth="1"/>
    <col min="6679" max="6680" width="2.140625" style="229" customWidth="1"/>
    <col min="6681" max="6681" width="1.85546875" style="229" customWidth="1"/>
    <col min="6682" max="6683" width="2.140625" style="229" customWidth="1"/>
    <col min="6684" max="6684" width="1.85546875" style="229" customWidth="1"/>
    <col min="6685" max="6691" width="2.140625" style="229" customWidth="1"/>
    <col min="6692" max="6692" width="6.42578125" style="229" customWidth="1"/>
    <col min="6693" max="6693" width="4" style="229" customWidth="1"/>
    <col min="6694" max="6694" width="1.5703125" style="229" customWidth="1"/>
    <col min="6695" max="6695" width="4" style="229" customWidth="1"/>
    <col min="6696" max="6696" width="6.42578125" style="229" customWidth="1"/>
    <col min="6697" max="6697" width="0.5703125" style="229" customWidth="1"/>
    <col min="6698" max="6911" width="9.140625" style="229"/>
    <col min="6912" max="6912" width="2.7109375" style="229" bestFit="1" customWidth="1"/>
    <col min="6913" max="6913" width="13.7109375" style="229" customWidth="1"/>
    <col min="6914" max="6914" width="20.7109375" style="229" customWidth="1"/>
    <col min="6915" max="6915" width="2.140625" style="229" customWidth="1"/>
    <col min="6916" max="6916" width="2" style="229" customWidth="1"/>
    <col min="6917" max="6918" width="2.140625" style="229" customWidth="1"/>
    <col min="6919" max="6919" width="2" style="229" customWidth="1"/>
    <col min="6920" max="6921" width="2.140625" style="229" customWidth="1"/>
    <col min="6922" max="6922" width="2" style="229" customWidth="1"/>
    <col min="6923" max="6927" width="2.140625" style="229" customWidth="1"/>
    <col min="6928" max="6928" width="2" style="229" customWidth="1"/>
    <col min="6929" max="6933" width="2.140625" style="229" customWidth="1"/>
    <col min="6934" max="6934" width="1.85546875" style="229" customWidth="1"/>
    <col min="6935" max="6936" width="2.140625" style="229" customWidth="1"/>
    <col min="6937" max="6937" width="1.85546875" style="229" customWidth="1"/>
    <col min="6938" max="6939" width="2.140625" style="229" customWidth="1"/>
    <col min="6940" max="6940" width="1.85546875" style="229" customWidth="1"/>
    <col min="6941" max="6947" width="2.140625" style="229" customWidth="1"/>
    <col min="6948" max="6948" width="6.42578125" style="229" customWidth="1"/>
    <col min="6949" max="6949" width="4" style="229" customWidth="1"/>
    <col min="6950" max="6950" width="1.5703125" style="229" customWidth="1"/>
    <col min="6951" max="6951" width="4" style="229" customWidth="1"/>
    <col min="6952" max="6952" width="6.42578125" style="229" customWidth="1"/>
    <col min="6953" max="6953" width="0.5703125" style="229" customWidth="1"/>
    <col min="6954" max="7167" width="9.140625" style="229"/>
    <col min="7168" max="7168" width="2.7109375" style="229" bestFit="1" customWidth="1"/>
    <col min="7169" max="7169" width="13.7109375" style="229" customWidth="1"/>
    <col min="7170" max="7170" width="20.7109375" style="229" customWidth="1"/>
    <col min="7171" max="7171" width="2.140625" style="229" customWidth="1"/>
    <col min="7172" max="7172" width="2" style="229" customWidth="1"/>
    <col min="7173" max="7174" width="2.140625" style="229" customWidth="1"/>
    <col min="7175" max="7175" width="2" style="229" customWidth="1"/>
    <col min="7176" max="7177" width="2.140625" style="229" customWidth="1"/>
    <col min="7178" max="7178" width="2" style="229" customWidth="1"/>
    <col min="7179" max="7183" width="2.140625" style="229" customWidth="1"/>
    <col min="7184" max="7184" width="2" style="229" customWidth="1"/>
    <col min="7185" max="7189" width="2.140625" style="229" customWidth="1"/>
    <col min="7190" max="7190" width="1.85546875" style="229" customWidth="1"/>
    <col min="7191" max="7192" width="2.140625" style="229" customWidth="1"/>
    <col min="7193" max="7193" width="1.85546875" style="229" customWidth="1"/>
    <col min="7194" max="7195" width="2.140625" style="229" customWidth="1"/>
    <col min="7196" max="7196" width="1.85546875" style="229" customWidth="1"/>
    <col min="7197" max="7203" width="2.140625" style="229" customWidth="1"/>
    <col min="7204" max="7204" width="6.42578125" style="229" customWidth="1"/>
    <col min="7205" max="7205" width="4" style="229" customWidth="1"/>
    <col min="7206" max="7206" width="1.5703125" style="229" customWidth="1"/>
    <col min="7207" max="7207" width="4" style="229" customWidth="1"/>
    <col min="7208" max="7208" width="6.42578125" style="229" customWidth="1"/>
    <col min="7209" max="7209" width="0.5703125" style="229" customWidth="1"/>
    <col min="7210" max="7423" width="9.140625" style="229"/>
    <col min="7424" max="7424" width="2.7109375" style="229" bestFit="1" customWidth="1"/>
    <col min="7425" max="7425" width="13.7109375" style="229" customWidth="1"/>
    <col min="7426" max="7426" width="20.7109375" style="229" customWidth="1"/>
    <col min="7427" max="7427" width="2.140625" style="229" customWidth="1"/>
    <col min="7428" max="7428" width="2" style="229" customWidth="1"/>
    <col min="7429" max="7430" width="2.140625" style="229" customWidth="1"/>
    <col min="7431" max="7431" width="2" style="229" customWidth="1"/>
    <col min="7432" max="7433" width="2.140625" style="229" customWidth="1"/>
    <col min="7434" max="7434" width="2" style="229" customWidth="1"/>
    <col min="7435" max="7439" width="2.140625" style="229" customWidth="1"/>
    <col min="7440" max="7440" width="2" style="229" customWidth="1"/>
    <col min="7441" max="7445" width="2.140625" style="229" customWidth="1"/>
    <col min="7446" max="7446" width="1.85546875" style="229" customWidth="1"/>
    <col min="7447" max="7448" width="2.140625" style="229" customWidth="1"/>
    <col min="7449" max="7449" width="1.85546875" style="229" customWidth="1"/>
    <col min="7450" max="7451" width="2.140625" style="229" customWidth="1"/>
    <col min="7452" max="7452" width="1.85546875" style="229" customWidth="1"/>
    <col min="7453" max="7459" width="2.140625" style="229" customWidth="1"/>
    <col min="7460" max="7460" width="6.42578125" style="229" customWidth="1"/>
    <col min="7461" max="7461" width="4" style="229" customWidth="1"/>
    <col min="7462" max="7462" width="1.5703125" style="229" customWidth="1"/>
    <col min="7463" max="7463" width="4" style="229" customWidth="1"/>
    <col min="7464" max="7464" width="6.42578125" style="229" customWidth="1"/>
    <col min="7465" max="7465" width="0.5703125" style="229" customWidth="1"/>
    <col min="7466" max="7679" width="9.140625" style="229"/>
    <col min="7680" max="7680" width="2.7109375" style="229" bestFit="1" customWidth="1"/>
    <col min="7681" max="7681" width="13.7109375" style="229" customWidth="1"/>
    <col min="7682" max="7682" width="20.7109375" style="229" customWidth="1"/>
    <col min="7683" max="7683" width="2.140625" style="229" customWidth="1"/>
    <col min="7684" max="7684" width="2" style="229" customWidth="1"/>
    <col min="7685" max="7686" width="2.140625" style="229" customWidth="1"/>
    <col min="7687" max="7687" width="2" style="229" customWidth="1"/>
    <col min="7688" max="7689" width="2.140625" style="229" customWidth="1"/>
    <col min="7690" max="7690" width="2" style="229" customWidth="1"/>
    <col min="7691" max="7695" width="2.140625" style="229" customWidth="1"/>
    <col min="7696" max="7696" width="2" style="229" customWidth="1"/>
    <col min="7697" max="7701" width="2.140625" style="229" customWidth="1"/>
    <col min="7702" max="7702" width="1.85546875" style="229" customWidth="1"/>
    <col min="7703" max="7704" width="2.140625" style="229" customWidth="1"/>
    <col min="7705" max="7705" width="1.85546875" style="229" customWidth="1"/>
    <col min="7706" max="7707" width="2.140625" style="229" customWidth="1"/>
    <col min="7708" max="7708" width="1.85546875" style="229" customWidth="1"/>
    <col min="7709" max="7715" width="2.140625" style="229" customWidth="1"/>
    <col min="7716" max="7716" width="6.42578125" style="229" customWidth="1"/>
    <col min="7717" max="7717" width="4" style="229" customWidth="1"/>
    <col min="7718" max="7718" width="1.5703125" style="229" customWidth="1"/>
    <col min="7719" max="7719" width="4" style="229" customWidth="1"/>
    <col min="7720" max="7720" width="6.42578125" style="229" customWidth="1"/>
    <col min="7721" max="7721" width="0.5703125" style="229" customWidth="1"/>
    <col min="7722" max="7935" width="9.140625" style="229"/>
    <col min="7936" max="7936" width="2.7109375" style="229" bestFit="1" customWidth="1"/>
    <col min="7937" max="7937" width="13.7109375" style="229" customWidth="1"/>
    <col min="7938" max="7938" width="20.7109375" style="229" customWidth="1"/>
    <col min="7939" max="7939" width="2.140625" style="229" customWidth="1"/>
    <col min="7940" max="7940" width="2" style="229" customWidth="1"/>
    <col min="7941" max="7942" width="2.140625" style="229" customWidth="1"/>
    <col min="7943" max="7943" width="2" style="229" customWidth="1"/>
    <col min="7944" max="7945" width="2.140625" style="229" customWidth="1"/>
    <col min="7946" max="7946" width="2" style="229" customWidth="1"/>
    <col min="7947" max="7951" width="2.140625" style="229" customWidth="1"/>
    <col min="7952" max="7952" width="2" style="229" customWidth="1"/>
    <col min="7953" max="7957" width="2.140625" style="229" customWidth="1"/>
    <col min="7958" max="7958" width="1.85546875" style="229" customWidth="1"/>
    <col min="7959" max="7960" width="2.140625" style="229" customWidth="1"/>
    <col min="7961" max="7961" width="1.85546875" style="229" customWidth="1"/>
    <col min="7962" max="7963" width="2.140625" style="229" customWidth="1"/>
    <col min="7964" max="7964" width="1.85546875" style="229" customWidth="1"/>
    <col min="7965" max="7971" width="2.140625" style="229" customWidth="1"/>
    <col min="7972" max="7972" width="6.42578125" style="229" customWidth="1"/>
    <col min="7973" max="7973" width="4" style="229" customWidth="1"/>
    <col min="7974" max="7974" width="1.5703125" style="229" customWidth="1"/>
    <col min="7975" max="7975" width="4" style="229" customWidth="1"/>
    <col min="7976" max="7976" width="6.42578125" style="229" customWidth="1"/>
    <col min="7977" max="7977" width="0.5703125" style="229" customWidth="1"/>
    <col min="7978" max="8191" width="9.140625" style="229"/>
    <col min="8192" max="8192" width="2.7109375" style="229" bestFit="1" customWidth="1"/>
    <col min="8193" max="8193" width="13.7109375" style="229" customWidth="1"/>
    <col min="8194" max="8194" width="20.7109375" style="229" customWidth="1"/>
    <col min="8195" max="8195" width="2.140625" style="229" customWidth="1"/>
    <col min="8196" max="8196" width="2" style="229" customWidth="1"/>
    <col min="8197" max="8198" width="2.140625" style="229" customWidth="1"/>
    <col min="8199" max="8199" width="2" style="229" customWidth="1"/>
    <col min="8200" max="8201" width="2.140625" style="229" customWidth="1"/>
    <col min="8202" max="8202" width="2" style="229" customWidth="1"/>
    <col min="8203" max="8207" width="2.140625" style="229" customWidth="1"/>
    <col min="8208" max="8208" width="2" style="229" customWidth="1"/>
    <col min="8209" max="8213" width="2.140625" style="229" customWidth="1"/>
    <col min="8214" max="8214" width="1.85546875" style="229" customWidth="1"/>
    <col min="8215" max="8216" width="2.140625" style="229" customWidth="1"/>
    <col min="8217" max="8217" width="1.85546875" style="229" customWidth="1"/>
    <col min="8218" max="8219" width="2.140625" style="229" customWidth="1"/>
    <col min="8220" max="8220" width="1.85546875" style="229" customWidth="1"/>
    <col min="8221" max="8227" width="2.140625" style="229" customWidth="1"/>
    <col min="8228" max="8228" width="6.42578125" style="229" customWidth="1"/>
    <col min="8229" max="8229" width="4" style="229" customWidth="1"/>
    <col min="8230" max="8230" width="1.5703125" style="229" customWidth="1"/>
    <col min="8231" max="8231" width="4" style="229" customWidth="1"/>
    <col min="8232" max="8232" width="6.42578125" style="229" customWidth="1"/>
    <col min="8233" max="8233" width="0.5703125" style="229" customWidth="1"/>
    <col min="8234" max="8447" width="9.140625" style="229"/>
    <col min="8448" max="8448" width="2.7109375" style="229" bestFit="1" customWidth="1"/>
    <col min="8449" max="8449" width="13.7109375" style="229" customWidth="1"/>
    <col min="8450" max="8450" width="20.7109375" style="229" customWidth="1"/>
    <col min="8451" max="8451" width="2.140625" style="229" customWidth="1"/>
    <col min="8452" max="8452" width="2" style="229" customWidth="1"/>
    <col min="8453" max="8454" width="2.140625" style="229" customWidth="1"/>
    <col min="8455" max="8455" width="2" style="229" customWidth="1"/>
    <col min="8456" max="8457" width="2.140625" style="229" customWidth="1"/>
    <col min="8458" max="8458" width="2" style="229" customWidth="1"/>
    <col min="8459" max="8463" width="2.140625" style="229" customWidth="1"/>
    <col min="8464" max="8464" width="2" style="229" customWidth="1"/>
    <col min="8465" max="8469" width="2.140625" style="229" customWidth="1"/>
    <col min="8470" max="8470" width="1.85546875" style="229" customWidth="1"/>
    <col min="8471" max="8472" width="2.140625" style="229" customWidth="1"/>
    <col min="8473" max="8473" width="1.85546875" style="229" customWidth="1"/>
    <col min="8474" max="8475" width="2.140625" style="229" customWidth="1"/>
    <col min="8476" max="8476" width="1.85546875" style="229" customWidth="1"/>
    <col min="8477" max="8483" width="2.140625" style="229" customWidth="1"/>
    <col min="8484" max="8484" width="6.42578125" style="229" customWidth="1"/>
    <col min="8485" max="8485" width="4" style="229" customWidth="1"/>
    <col min="8486" max="8486" width="1.5703125" style="229" customWidth="1"/>
    <col min="8487" max="8487" width="4" style="229" customWidth="1"/>
    <col min="8488" max="8488" width="6.42578125" style="229" customWidth="1"/>
    <col min="8489" max="8489" width="0.5703125" style="229" customWidth="1"/>
    <col min="8490" max="8703" width="9.140625" style="229"/>
    <col min="8704" max="8704" width="2.7109375" style="229" bestFit="1" customWidth="1"/>
    <col min="8705" max="8705" width="13.7109375" style="229" customWidth="1"/>
    <col min="8706" max="8706" width="20.7109375" style="229" customWidth="1"/>
    <col min="8707" max="8707" width="2.140625" style="229" customWidth="1"/>
    <col min="8708" max="8708" width="2" style="229" customWidth="1"/>
    <col min="8709" max="8710" width="2.140625" style="229" customWidth="1"/>
    <col min="8711" max="8711" width="2" style="229" customWidth="1"/>
    <col min="8712" max="8713" width="2.140625" style="229" customWidth="1"/>
    <col min="8714" max="8714" width="2" style="229" customWidth="1"/>
    <col min="8715" max="8719" width="2.140625" style="229" customWidth="1"/>
    <col min="8720" max="8720" width="2" style="229" customWidth="1"/>
    <col min="8721" max="8725" width="2.140625" style="229" customWidth="1"/>
    <col min="8726" max="8726" width="1.85546875" style="229" customWidth="1"/>
    <col min="8727" max="8728" width="2.140625" style="229" customWidth="1"/>
    <col min="8729" max="8729" width="1.85546875" style="229" customWidth="1"/>
    <col min="8730" max="8731" width="2.140625" style="229" customWidth="1"/>
    <col min="8732" max="8732" width="1.85546875" style="229" customWidth="1"/>
    <col min="8733" max="8739" width="2.140625" style="229" customWidth="1"/>
    <col min="8740" max="8740" width="6.42578125" style="229" customWidth="1"/>
    <col min="8741" max="8741" width="4" style="229" customWidth="1"/>
    <col min="8742" max="8742" width="1.5703125" style="229" customWidth="1"/>
    <col min="8743" max="8743" width="4" style="229" customWidth="1"/>
    <col min="8744" max="8744" width="6.42578125" style="229" customWidth="1"/>
    <col min="8745" max="8745" width="0.5703125" style="229" customWidth="1"/>
    <col min="8746" max="8959" width="9.140625" style="229"/>
    <col min="8960" max="8960" width="2.7109375" style="229" bestFit="1" customWidth="1"/>
    <col min="8961" max="8961" width="13.7109375" style="229" customWidth="1"/>
    <col min="8962" max="8962" width="20.7109375" style="229" customWidth="1"/>
    <col min="8963" max="8963" width="2.140625" style="229" customWidth="1"/>
    <col min="8964" max="8964" width="2" style="229" customWidth="1"/>
    <col min="8965" max="8966" width="2.140625" style="229" customWidth="1"/>
    <col min="8967" max="8967" width="2" style="229" customWidth="1"/>
    <col min="8968" max="8969" width="2.140625" style="229" customWidth="1"/>
    <col min="8970" max="8970" width="2" style="229" customWidth="1"/>
    <col min="8971" max="8975" width="2.140625" style="229" customWidth="1"/>
    <col min="8976" max="8976" width="2" style="229" customWidth="1"/>
    <col min="8977" max="8981" width="2.140625" style="229" customWidth="1"/>
    <col min="8982" max="8982" width="1.85546875" style="229" customWidth="1"/>
    <col min="8983" max="8984" width="2.140625" style="229" customWidth="1"/>
    <col min="8985" max="8985" width="1.85546875" style="229" customWidth="1"/>
    <col min="8986" max="8987" width="2.140625" style="229" customWidth="1"/>
    <col min="8988" max="8988" width="1.85546875" style="229" customWidth="1"/>
    <col min="8989" max="8995" width="2.140625" style="229" customWidth="1"/>
    <col min="8996" max="8996" width="6.42578125" style="229" customWidth="1"/>
    <col min="8997" max="8997" width="4" style="229" customWidth="1"/>
    <col min="8998" max="8998" width="1.5703125" style="229" customWidth="1"/>
    <col min="8999" max="8999" width="4" style="229" customWidth="1"/>
    <col min="9000" max="9000" width="6.42578125" style="229" customWidth="1"/>
    <col min="9001" max="9001" width="0.5703125" style="229" customWidth="1"/>
    <col min="9002" max="9215" width="9.140625" style="229"/>
    <col min="9216" max="9216" width="2.7109375" style="229" bestFit="1" customWidth="1"/>
    <col min="9217" max="9217" width="13.7109375" style="229" customWidth="1"/>
    <col min="9218" max="9218" width="20.7109375" style="229" customWidth="1"/>
    <col min="9219" max="9219" width="2.140625" style="229" customWidth="1"/>
    <col min="9220" max="9220" width="2" style="229" customWidth="1"/>
    <col min="9221" max="9222" width="2.140625" style="229" customWidth="1"/>
    <col min="9223" max="9223" width="2" style="229" customWidth="1"/>
    <col min="9224" max="9225" width="2.140625" style="229" customWidth="1"/>
    <col min="9226" max="9226" width="2" style="229" customWidth="1"/>
    <col min="9227" max="9231" width="2.140625" style="229" customWidth="1"/>
    <col min="9232" max="9232" width="2" style="229" customWidth="1"/>
    <col min="9233" max="9237" width="2.140625" style="229" customWidth="1"/>
    <col min="9238" max="9238" width="1.85546875" style="229" customWidth="1"/>
    <col min="9239" max="9240" width="2.140625" style="229" customWidth="1"/>
    <col min="9241" max="9241" width="1.85546875" style="229" customWidth="1"/>
    <col min="9242" max="9243" width="2.140625" style="229" customWidth="1"/>
    <col min="9244" max="9244" width="1.85546875" style="229" customWidth="1"/>
    <col min="9245" max="9251" width="2.140625" style="229" customWidth="1"/>
    <col min="9252" max="9252" width="6.42578125" style="229" customWidth="1"/>
    <col min="9253" max="9253" width="4" style="229" customWidth="1"/>
    <col min="9254" max="9254" width="1.5703125" style="229" customWidth="1"/>
    <col min="9255" max="9255" width="4" style="229" customWidth="1"/>
    <col min="9256" max="9256" width="6.42578125" style="229" customWidth="1"/>
    <col min="9257" max="9257" width="0.5703125" style="229" customWidth="1"/>
    <col min="9258" max="9471" width="9.140625" style="229"/>
    <col min="9472" max="9472" width="2.7109375" style="229" bestFit="1" customWidth="1"/>
    <col min="9473" max="9473" width="13.7109375" style="229" customWidth="1"/>
    <col min="9474" max="9474" width="20.7109375" style="229" customWidth="1"/>
    <col min="9475" max="9475" width="2.140625" style="229" customWidth="1"/>
    <col min="9476" max="9476" width="2" style="229" customWidth="1"/>
    <col min="9477" max="9478" width="2.140625" style="229" customWidth="1"/>
    <col min="9479" max="9479" width="2" style="229" customWidth="1"/>
    <col min="9480" max="9481" width="2.140625" style="229" customWidth="1"/>
    <col min="9482" max="9482" width="2" style="229" customWidth="1"/>
    <col min="9483" max="9487" width="2.140625" style="229" customWidth="1"/>
    <col min="9488" max="9488" width="2" style="229" customWidth="1"/>
    <col min="9489" max="9493" width="2.140625" style="229" customWidth="1"/>
    <col min="9494" max="9494" width="1.85546875" style="229" customWidth="1"/>
    <col min="9495" max="9496" width="2.140625" style="229" customWidth="1"/>
    <col min="9497" max="9497" width="1.85546875" style="229" customWidth="1"/>
    <col min="9498" max="9499" width="2.140625" style="229" customWidth="1"/>
    <col min="9500" max="9500" width="1.85546875" style="229" customWidth="1"/>
    <col min="9501" max="9507" width="2.140625" style="229" customWidth="1"/>
    <col min="9508" max="9508" width="6.42578125" style="229" customWidth="1"/>
    <col min="9509" max="9509" width="4" style="229" customWidth="1"/>
    <col min="9510" max="9510" width="1.5703125" style="229" customWidth="1"/>
    <col min="9511" max="9511" width="4" style="229" customWidth="1"/>
    <col min="9512" max="9512" width="6.42578125" style="229" customWidth="1"/>
    <col min="9513" max="9513" width="0.5703125" style="229" customWidth="1"/>
    <col min="9514" max="9727" width="9.140625" style="229"/>
    <col min="9728" max="9728" width="2.7109375" style="229" bestFit="1" customWidth="1"/>
    <col min="9729" max="9729" width="13.7109375" style="229" customWidth="1"/>
    <col min="9730" max="9730" width="20.7109375" style="229" customWidth="1"/>
    <col min="9731" max="9731" width="2.140625" style="229" customWidth="1"/>
    <col min="9732" max="9732" width="2" style="229" customWidth="1"/>
    <col min="9733" max="9734" width="2.140625" style="229" customWidth="1"/>
    <col min="9735" max="9735" width="2" style="229" customWidth="1"/>
    <col min="9736" max="9737" width="2.140625" style="229" customWidth="1"/>
    <col min="9738" max="9738" width="2" style="229" customWidth="1"/>
    <col min="9739" max="9743" width="2.140625" style="229" customWidth="1"/>
    <col min="9744" max="9744" width="2" style="229" customWidth="1"/>
    <col min="9745" max="9749" width="2.140625" style="229" customWidth="1"/>
    <col min="9750" max="9750" width="1.85546875" style="229" customWidth="1"/>
    <col min="9751" max="9752" width="2.140625" style="229" customWidth="1"/>
    <col min="9753" max="9753" width="1.85546875" style="229" customWidth="1"/>
    <col min="9754" max="9755" width="2.140625" style="229" customWidth="1"/>
    <col min="9756" max="9756" width="1.85546875" style="229" customWidth="1"/>
    <col min="9757" max="9763" width="2.140625" style="229" customWidth="1"/>
    <col min="9764" max="9764" width="6.42578125" style="229" customWidth="1"/>
    <col min="9765" max="9765" width="4" style="229" customWidth="1"/>
    <col min="9766" max="9766" width="1.5703125" style="229" customWidth="1"/>
    <col min="9767" max="9767" width="4" style="229" customWidth="1"/>
    <col min="9768" max="9768" width="6.42578125" style="229" customWidth="1"/>
    <col min="9769" max="9769" width="0.5703125" style="229" customWidth="1"/>
    <col min="9770" max="9983" width="9.140625" style="229"/>
    <col min="9984" max="9984" width="2.7109375" style="229" bestFit="1" customWidth="1"/>
    <col min="9985" max="9985" width="13.7109375" style="229" customWidth="1"/>
    <col min="9986" max="9986" width="20.7109375" style="229" customWidth="1"/>
    <col min="9987" max="9987" width="2.140625" style="229" customWidth="1"/>
    <col min="9988" max="9988" width="2" style="229" customWidth="1"/>
    <col min="9989" max="9990" width="2.140625" style="229" customWidth="1"/>
    <col min="9991" max="9991" width="2" style="229" customWidth="1"/>
    <col min="9992" max="9993" width="2.140625" style="229" customWidth="1"/>
    <col min="9994" max="9994" width="2" style="229" customWidth="1"/>
    <col min="9995" max="9999" width="2.140625" style="229" customWidth="1"/>
    <col min="10000" max="10000" width="2" style="229" customWidth="1"/>
    <col min="10001" max="10005" width="2.140625" style="229" customWidth="1"/>
    <col min="10006" max="10006" width="1.85546875" style="229" customWidth="1"/>
    <col min="10007" max="10008" width="2.140625" style="229" customWidth="1"/>
    <col min="10009" max="10009" width="1.85546875" style="229" customWidth="1"/>
    <col min="10010" max="10011" width="2.140625" style="229" customWidth="1"/>
    <col min="10012" max="10012" width="1.85546875" style="229" customWidth="1"/>
    <col min="10013" max="10019" width="2.140625" style="229" customWidth="1"/>
    <col min="10020" max="10020" width="6.42578125" style="229" customWidth="1"/>
    <col min="10021" max="10021" width="4" style="229" customWidth="1"/>
    <col min="10022" max="10022" width="1.5703125" style="229" customWidth="1"/>
    <col min="10023" max="10023" width="4" style="229" customWidth="1"/>
    <col min="10024" max="10024" width="6.42578125" style="229" customWidth="1"/>
    <col min="10025" max="10025" width="0.5703125" style="229" customWidth="1"/>
    <col min="10026" max="10239" width="9.140625" style="229"/>
    <col min="10240" max="10240" width="2.7109375" style="229" bestFit="1" customWidth="1"/>
    <col min="10241" max="10241" width="13.7109375" style="229" customWidth="1"/>
    <col min="10242" max="10242" width="20.7109375" style="229" customWidth="1"/>
    <col min="10243" max="10243" width="2.140625" style="229" customWidth="1"/>
    <col min="10244" max="10244" width="2" style="229" customWidth="1"/>
    <col min="10245" max="10246" width="2.140625" style="229" customWidth="1"/>
    <col min="10247" max="10247" width="2" style="229" customWidth="1"/>
    <col min="10248" max="10249" width="2.140625" style="229" customWidth="1"/>
    <col min="10250" max="10250" width="2" style="229" customWidth="1"/>
    <col min="10251" max="10255" width="2.140625" style="229" customWidth="1"/>
    <col min="10256" max="10256" width="2" style="229" customWidth="1"/>
    <col min="10257" max="10261" width="2.140625" style="229" customWidth="1"/>
    <col min="10262" max="10262" width="1.85546875" style="229" customWidth="1"/>
    <col min="10263" max="10264" width="2.140625" style="229" customWidth="1"/>
    <col min="10265" max="10265" width="1.85546875" style="229" customWidth="1"/>
    <col min="10266" max="10267" width="2.140625" style="229" customWidth="1"/>
    <col min="10268" max="10268" width="1.85546875" style="229" customWidth="1"/>
    <col min="10269" max="10275" width="2.140625" style="229" customWidth="1"/>
    <col min="10276" max="10276" width="6.42578125" style="229" customWidth="1"/>
    <col min="10277" max="10277" width="4" style="229" customWidth="1"/>
    <col min="10278" max="10278" width="1.5703125" style="229" customWidth="1"/>
    <col min="10279" max="10279" width="4" style="229" customWidth="1"/>
    <col min="10280" max="10280" width="6.42578125" style="229" customWidth="1"/>
    <col min="10281" max="10281" width="0.5703125" style="229" customWidth="1"/>
    <col min="10282" max="10495" width="9.140625" style="229"/>
    <col min="10496" max="10496" width="2.7109375" style="229" bestFit="1" customWidth="1"/>
    <col min="10497" max="10497" width="13.7109375" style="229" customWidth="1"/>
    <col min="10498" max="10498" width="20.7109375" style="229" customWidth="1"/>
    <col min="10499" max="10499" width="2.140625" style="229" customWidth="1"/>
    <col min="10500" max="10500" width="2" style="229" customWidth="1"/>
    <col min="10501" max="10502" width="2.140625" style="229" customWidth="1"/>
    <col min="10503" max="10503" width="2" style="229" customWidth="1"/>
    <col min="10504" max="10505" width="2.140625" style="229" customWidth="1"/>
    <col min="10506" max="10506" width="2" style="229" customWidth="1"/>
    <col min="10507" max="10511" width="2.140625" style="229" customWidth="1"/>
    <col min="10512" max="10512" width="2" style="229" customWidth="1"/>
    <col min="10513" max="10517" width="2.140625" style="229" customWidth="1"/>
    <col min="10518" max="10518" width="1.85546875" style="229" customWidth="1"/>
    <col min="10519" max="10520" width="2.140625" style="229" customWidth="1"/>
    <col min="10521" max="10521" width="1.85546875" style="229" customWidth="1"/>
    <col min="10522" max="10523" width="2.140625" style="229" customWidth="1"/>
    <col min="10524" max="10524" width="1.85546875" style="229" customWidth="1"/>
    <col min="10525" max="10531" width="2.140625" style="229" customWidth="1"/>
    <col min="10532" max="10532" width="6.42578125" style="229" customWidth="1"/>
    <col min="10533" max="10533" width="4" style="229" customWidth="1"/>
    <col min="10534" max="10534" width="1.5703125" style="229" customWidth="1"/>
    <col min="10535" max="10535" width="4" style="229" customWidth="1"/>
    <col min="10536" max="10536" width="6.42578125" style="229" customWidth="1"/>
    <col min="10537" max="10537" width="0.5703125" style="229" customWidth="1"/>
    <col min="10538" max="10751" width="9.140625" style="229"/>
    <col min="10752" max="10752" width="2.7109375" style="229" bestFit="1" customWidth="1"/>
    <col min="10753" max="10753" width="13.7109375" style="229" customWidth="1"/>
    <col min="10754" max="10754" width="20.7109375" style="229" customWidth="1"/>
    <col min="10755" max="10755" width="2.140625" style="229" customWidth="1"/>
    <col min="10756" max="10756" width="2" style="229" customWidth="1"/>
    <col min="10757" max="10758" width="2.140625" style="229" customWidth="1"/>
    <col min="10759" max="10759" width="2" style="229" customWidth="1"/>
    <col min="10760" max="10761" width="2.140625" style="229" customWidth="1"/>
    <col min="10762" max="10762" width="2" style="229" customWidth="1"/>
    <col min="10763" max="10767" width="2.140625" style="229" customWidth="1"/>
    <col min="10768" max="10768" width="2" style="229" customWidth="1"/>
    <col min="10769" max="10773" width="2.140625" style="229" customWidth="1"/>
    <col min="10774" max="10774" width="1.85546875" style="229" customWidth="1"/>
    <col min="10775" max="10776" width="2.140625" style="229" customWidth="1"/>
    <col min="10777" max="10777" width="1.85546875" style="229" customWidth="1"/>
    <col min="10778" max="10779" width="2.140625" style="229" customWidth="1"/>
    <col min="10780" max="10780" width="1.85546875" style="229" customWidth="1"/>
    <col min="10781" max="10787" width="2.140625" style="229" customWidth="1"/>
    <col min="10788" max="10788" width="6.42578125" style="229" customWidth="1"/>
    <col min="10789" max="10789" width="4" style="229" customWidth="1"/>
    <col min="10790" max="10790" width="1.5703125" style="229" customWidth="1"/>
    <col min="10791" max="10791" width="4" style="229" customWidth="1"/>
    <col min="10792" max="10792" width="6.42578125" style="229" customWidth="1"/>
    <col min="10793" max="10793" width="0.5703125" style="229" customWidth="1"/>
    <col min="10794" max="11007" width="9.140625" style="229"/>
    <col min="11008" max="11008" width="2.7109375" style="229" bestFit="1" customWidth="1"/>
    <col min="11009" max="11009" width="13.7109375" style="229" customWidth="1"/>
    <col min="11010" max="11010" width="20.7109375" style="229" customWidth="1"/>
    <col min="11011" max="11011" width="2.140625" style="229" customWidth="1"/>
    <col min="11012" max="11012" width="2" style="229" customWidth="1"/>
    <col min="11013" max="11014" width="2.140625" style="229" customWidth="1"/>
    <col min="11015" max="11015" width="2" style="229" customWidth="1"/>
    <col min="11016" max="11017" width="2.140625" style="229" customWidth="1"/>
    <col min="11018" max="11018" width="2" style="229" customWidth="1"/>
    <col min="11019" max="11023" width="2.140625" style="229" customWidth="1"/>
    <col min="11024" max="11024" width="2" style="229" customWidth="1"/>
    <col min="11025" max="11029" width="2.140625" style="229" customWidth="1"/>
    <col min="11030" max="11030" width="1.85546875" style="229" customWidth="1"/>
    <col min="11031" max="11032" width="2.140625" style="229" customWidth="1"/>
    <col min="11033" max="11033" width="1.85546875" style="229" customWidth="1"/>
    <col min="11034" max="11035" width="2.140625" style="229" customWidth="1"/>
    <col min="11036" max="11036" width="1.85546875" style="229" customWidth="1"/>
    <col min="11037" max="11043" width="2.140625" style="229" customWidth="1"/>
    <col min="11044" max="11044" width="6.42578125" style="229" customWidth="1"/>
    <col min="11045" max="11045" width="4" style="229" customWidth="1"/>
    <col min="11046" max="11046" width="1.5703125" style="229" customWidth="1"/>
    <col min="11047" max="11047" width="4" style="229" customWidth="1"/>
    <col min="11048" max="11048" width="6.42578125" style="229" customWidth="1"/>
    <col min="11049" max="11049" width="0.5703125" style="229" customWidth="1"/>
    <col min="11050" max="11263" width="9.140625" style="229"/>
    <col min="11264" max="11264" width="2.7109375" style="229" bestFit="1" customWidth="1"/>
    <col min="11265" max="11265" width="13.7109375" style="229" customWidth="1"/>
    <col min="11266" max="11266" width="20.7109375" style="229" customWidth="1"/>
    <col min="11267" max="11267" width="2.140625" style="229" customWidth="1"/>
    <col min="11268" max="11268" width="2" style="229" customWidth="1"/>
    <col min="11269" max="11270" width="2.140625" style="229" customWidth="1"/>
    <col min="11271" max="11271" width="2" style="229" customWidth="1"/>
    <col min="11272" max="11273" width="2.140625" style="229" customWidth="1"/>
    <col min="11274" max="11274" width="2" style="229" customWidth="1"/>
    <col min="11275" max="11279" width="2.140625" style="229" customWidth="1"/>
    <col min="11280" max="11280" width="2" style="229" customWidth="1"/>
    <col min="11281" max="11285" width="2.140625" style="229" customWidth="1"/>
    <col min="11286" max="11286" width="1.85546875" style="229" customWidth="1"/>
    <col min="11287" max="11288" width="2.140625" style="229" customWidth="1"/>
    <col min="11289" max="11289" width="1.85546875" style="229" customWidth="1"/>
    <col min="11290" max="11291" width="2.140625" style="229" customWidth="1"/>
    <col min="11292" max="11292" width="1.85546875" style="229" customWidth="1"/>
    <col min="11293" max="11299" width="2.140625" style="229" customWidth="1"/>
    <col min="11300" max="11300" width="6.42578125" style="229" customWidth="1"/>
    <col min="11301" max="11301" width="4" style="229" customWidth="1"/>
    <col min="11302" max="11302" width="1.5703125" style="229" customWidth="1"/>
    <col min="11303" max="11303" width="4" style="229" customWidth="1"/>
    <col min="11304" max="11304" width="6.42578125" style="229" customWidth="1"/>
    <col min="11305" max="11305" width="0.5703125" style="229" customWidth="1"/>
    <col min="11306" max="11519" width="9.140625" style="229"/>
    <col min="11520" max="11520" width="2.7109375" style="229" bestFit="1" customWidth="1"/>
    <col min="11521" max="11521" width="13.7109375" style="229" customWidth="1"/>
    <col min="11522" max="11522" width="20.7109375" style="229" customWidth="1"/>
    <col min="11523" max="11523" width="2.140625" style="229" customWidth="1"/>
    <col min="11524" max="11524" width="2" style="229" customWidth="1"/>
    <col min="11525" max="11526" width="2.140625" style="229" customWidth="1"/>
    <col min="11527" max="11527" width="2" style="229" customWidth="1"/>
    <col min="11528" max="11529" width="2.140625" style="229" customWidth="1"/>
    <col min="11530" max="11530" width="2" style="229" customWidth="1"/>
    <col min="11531" max="11535" width="2.140625" style="229" customWidth="1"/>
    <col min="11536" max="11536" width="2" style="229" customWidth="1"/>
    <col min="11537" max="11541" width="2.140625" style="229" customWidth="1"/>
    <col min="11542" max="11542" width="1.85546875" style="229" customWidth="1"/>
    <col min="11543" max="11544" width="2.140625" style="229" customWidth="1"/>
    <col min="11545" max="11545" width="1.85546875" style="229" customWidth="1"/>
    <col min="11546" max="11547" width="2.140625" style="229" customWidth="1"/>
    <col min="11548" max="11548" width="1.85546875" style="229" customWidth="1"/>
    <col min="11549" max="11555" width="2.140625" style="229" customWidth="1"/>
    <col min="11556" max="11556" width="6.42578125" style="229" customWidth="1"/>
    <col min="11557" max="11557" width="4" style="229" customWidth="1"/>
    <col min="11558" max="11558" width="1.5703125" style="229" customWidth="1"/>
    <col min="11559" max="11559" width="4" style="229" customWidth="1"/>
    <col min="11560" max="11560" width="6.42578125" style="229" customWidth="1"/>
    <col min="11561" max="11561" width="0.5703125" style="229" customWidth="1"/>
    <col min="11562" max="11775" width="9.140625" style="229"/>
    <col min="11776" max="11776" width="2.7109375" style="229" bestFit="1" customWidth="1"/>
    <col min="11777" max="11777" width="13.7109375" style="229" customWidth="1"/>
    <col min="11778" max="11778" width="20.7109375" style="229" customWidth="1"/>
    <col min="11779" max="11779" width="2.140625" style="229" customWidth="1"/>
    <col min="11780" max="11780" width="2" style="229" customWidth="1"/>
    <col min="11781" max="11782" width="2.140625" style="229" customWidth="1"/>
    <col min="11783" max="11783" width="2" style="229" customWidth="1"/>
    <col min="11784" max="11785" width="2.140625" style="229" customWidth="1"/>
    <col min="11786" max="11786" width="2" style="229" customWidth="1"/>
    <col min="11787" max="11791" width="2.140625" style="229" customWidth="1"/>
    <col min="11792" max="11792" width="2" style="229" customWidth="1"/>
    <col min="11793" max="11797" width="2.140625" style="229" customWidth="1"/>
    <col min="11798" max="11798" width="1.85546875" style="229" customWidth="1"/>
    <col min="11799" max="11800" width="2.140625" style="229" customWidth="1"/>
    <col min="11801" max="11801" width="1.85546875" style="229" customWidth="1"/>
    <col min="11802" max="11803" width="2.140625" style="229" customWidth="1"/>
    <col min="11804" max="11804" width="1.85546875" style="229" customWidth="1"/>
    <col min="11805" max="11811" width="2.140625" style="229" customWidth="1"/>
    <col min="11812" max="11812" width="6.42578125" style="229" customWidth="1"/>
    <col min="11813" max="11813" width="4" style="229" customWidth="1"/>
    <col min="11814" max="11814" width="1.5703125" style="229" customWidth="1"/>
    <col min="11815" max="11815" width="4" style="229" customWidth="1"/>
    <col min="11816" max="11816" width="6.42578125" style="229" customWidth="1"/>
    <col min="11817" max="11817" width="0.5703125" style="229" customWidth="1"/>
    <col min="11818" max="12031" width="9.140625" style="229"/>
    <col min="12032" max="12032" width="2.7109375" style="229" bestFit="1" customWidth="1"/>
    <col min="12033" max="12033" width="13.7109375" style="229" customWidth="1"/>
    <col min="12034" max="12034" width="20.7109375" style="229" customWidth="1"/>
    <col min="12035" max="12035" width="2.140625" style="229" customWidth="1"/>
    <col min="12036" max="12036" width="2" style="229" customWidth="1"/>
    <col min="12037" max="12038" width="2.140625" style="229" customWidth="1"/>
    <col min="12039" max="12039" width="2" style="229" customWidth="1"/>
    <col min="12040" max="12041" width="2.140625" style="229" customWidth="1"/>
    <col min="12042" max="12042" width="2" style="229" customWidth="1"/>
    <col min="12043" max="12047" width="2.140625" style="229" customWidth="1"/>
    <col min="12048" max="12048" width="2" style="229" customWidth="1"/>
    <col min="12049" max="12053" width="2.140625" style="229" customWidth="1"/>
    <col min="12054" max="12054" width="1.85546875" style="229" customWidth="1"/>
    <col min="12055" max="12056" width="2.140625" style="229" customWidth="1"/>
    <col min="12057" max="12057" width="1.85546875" style="229" customWidth="1"/>
    <col min="12058" max="12059" width="2.140625" style="229" customWidth="1"/>
    <col min="12060" max="12060" width="1.85546875" style="229" customWidth="1"/>
    <col min="12061" max="12067" width="2.140625" style="229" customWidth="1"/>
    <col min="12068" max="12068" width="6.42578125" style="229" customWidth="1"/>
    <col min="12069" max="12069" width="4" style="229" customWidth="1"/>
    <col min="12070" max="12070" width="1.5703125" style="229" customWidth="1"/>
    <col min="12071" max="12071" width="4" style="229" customWidth="1"/>
    <col min="12072" max="12072" width="6.42578125" style="229" customWidth="1"/>
    <col min="12073" max="12073" width="0.5703125" style="229" customWidth="1"/>
    <col min="12074" max="12287" width="9.140625" style="229"/>
    <col min="12288" max="12288" width="2.7109375" style="229" bestFit="1" customWidth="1"/>
    <col min="12289" max="12289" width="13.7109375" style="229" customWidth="1"/>
    <col min="12290" max="12290" width="20.7109375" style="229" customWidth="1"/>
    <col min="12291" max="12291" width="2.140625" style="229" customWidth="1"/>
    <col min="12292" max="12292" width="2" style="229" customWidth="1"/>
    <col min="12293" max="12294" width="2.140625" style="229" customWidth="1"/>
    <col min="12295" max="12295" width="2" style="229" customWidth="1"/>
    <col min="12296" max="12297" width="2.140625" style="229" customWidth="1"/>
    <col min="12298" max="12298" width="2" style="229" customWidth="1"/>
    <col min="12299" max="12303" width="2.140625" style="229" customWidth="1"/>
    <col min="12304" max="12304" width="2" style="229" customWidth="1"/>
    <col min="12305" max="12309" width="2.140625" style="229" customWidth="1"/>
    <col min="12310" max="12310" width="1.85546875" style="229" customWidth="1"/>
    <col min="12311" max="12312" width="2.140625" style="229" customWidth="1"/>
    <col min="12313" max="12313" width="1.85546875" style="229" customWidth="1"/>
    <col min="12314" max="12315" width="2.140625" style="229" customWidth="1"/>
    <col min="12316" max="12316" width="1.85546875" style="229" customWidth="1"/>
    <col min="12317" max="12323" width="2.140625" style="229" customWidth="1"/>
    <col min="12324" max="12324" width="6.42578125" style="229" customWidth="1"/>
    <col min="12325" max="12325" width="4" style="229" customWidth="1"/>
    <col min="12326" max="12326" width="1.5703125" style="229" customWidth="1"/>
    <col min="12327" max="12327" width="4" style="229" customWidth="1"/>
    <col min="12328" max="12328" width="6.42578125" style="229" customWidth="1"/>
    <col min="12329" max="12329" width="0.5703125" style="229" customWidth="1"/>
    <col min="12330" max="12543" width="9.140625" style="229"/>
    <col min="12544" max="12544" width="2.7109375" style="229" bestFit="1" customWidth="1"/>
    <col min="12545" max="12545" width="13.7109375" style="229" customWidth="1"/>
    <col min="12546" max="12546" width="20.7109375" style="229" customWidth="1"/>
    <col min="12547" max="12547" width="2.140625" style="229" customWidth="1"/>
    <col min="12548" max="12548" width="2" style="229" customWidth="1"/>
    <col min="12549" max="12550" width="2.140625" style="229" customWidth="1"/>
    <col min="12551" max="12551" width="2" style="229" customWidth="1"/>
    <col min="12552" max="12553" width="2.140625" style="229" customWidth="1"/>
    <col min="12554" max="12554" width="2" style="229" customWidth="1"/>
    <col min="12555" max="12559" width="2.140625" style="229" customWidth="1"/>
    <col min="12560" max="12560" width="2" style="229" customWidth="1"/>
    <col min="12561" max="12565" width="2.140625" style="229" customWidth="1"/>
    <col min="12566" max="12566" width="1.85546875" style="229" customWidth="1"/>
    <col min="12567" max="12568" width="2.140625" style="229" customWidth="1"/>
    <col min="12569" max="12569" width="1.85546875" style="229" customWidth="1"/>
    <col min="12570" max="12571" width="2.140625" style="229" customWidth="1"/>
    <col min="12572" max="12572" width="1.85546875" style="229" customWidth="1"/>
    <col min="12573" max="12579" width="2.140625" style="229" customWidth="1"/>
    <col min="12580" max="12580" width="6.42578125" style="229" customWidth="1"/>
    <col min="12581" max="12581" width="4" style="229" customWidth="1"/>
    <col min="12582" max="12582" width="1.5703125" style="229" customWidth="1"/>
    <col min="12583" max="12583" width="4" style="229" customWidth="1"/>
    <col min="12584" max="12584" width="6.42578125" style="229" customWidth="1"/>
    <col min="12585" max="12585" width="0.5703125" style="229" customWidth="1"/>
    <col min="12586" max="12799" width="9.140625" style="229"/>
    <col min="12800" max="12800" width="2.7109375" style="229" bestFit="1" customWidth="1"/>
    <col min="12801" max="12801" width="13.7109375" style="229" customWidth="1"/>
    <col min="12802" max="12802" width="20.7109375" style="229" customWidth="1"/>
    <col min="12803" max="12803" width="2.140625" style="229" customWidth="1"/>
    <col min="12804" max="12804" width="2" style="229" customWidth="1"/>
    <col min="12805" max="12806" width="2.140625" style="229" customWidth="1"/>
    <col min="12807" max="12807" width="2" style="229" customWidth="1"/>
    <col min="12808" max="12809" width="2.140625" style="229" customWidth="1"/>
    <col min="12810" max="12810" width="2" style="229" customWidth="1"/>
    <col min="12811" max="12815" width="2.140625" style="229" customWidth="1"/>
    <col min="12816" max="12816" width="2" style="229" customWidth="1"/>
    <col min="12817" max="12821" width="2.140625" style="229" customWidth="1"/>
    <col min="12822" max="12822" width="1.85546875" style="229" customWidth="1"/>
    <col min="12823" max="12824" width="2.140625" style="229" customWidth="1"/>
    <col min="12825" max="12825" width="1.85546875" style="229" customWidth="1"/>
    <col min="12826" max="12827" width="2.140625" style="229" customWidth="1"/>
    <col min="12828" max="12828" width="1.85546875" style="229" customWidth="1"/>
    <col min="12829" max="12835" width="2.140625" style="229" customWidth="1"/>
    <col min="12836" max="12836" width="6.42578125" style="229" customWidth="1"/>
    <col min="12837" max="12837" width="4" style="229" customWidth="1"/>
    <col min="12838" max="12838" width="1.5703125" style="229" customWidth="1"/>
    <col min="12839" max="12839" width="4" style="229" customWidth="1"/>
    <col min="12840" max="12840" width="6.42578125" style="229" customWidth="1"/>
    <col min="12841" max="12841" width="0.5703125" style="229" customWidth="1"/>
    <col min="12842" max="13055" width="9.140625" style="229"/>
    <col min="13056" max="13056" width="2.7109375" style="229" bestFit="1" customWidth="1"/>
    <col min="13057" max="13057" width="13.7109375" style="229" customWidth="1"/>
    <col min="13058" max="13058" width="20.7109375" style="229" customWidth="1"/>
    <col min="13059" max="13059" width="2.140625" style="229" customWidth="1"/>
    <col min="13060" max="13060" width="2" style="229" customWidth="1"/>
    <col min="13061" max="13062" width="2.140625" style="229" customWidth="1"/>
    <col min="13063" max="13063" width="2" style="229" customWidth="1"/>
    <col min="13064" max="13065" width="2.140625" style="229" customWidth="1"/>
    <col min="13066" max="13066" width="2" style="229" customWidth="1"/>
    <col min="13067" max="13071" width="2.140625" style="229" customWidth="1"/>
    <col min="13072" max="13072" width="2" style="229" customWidth="1"/>
    <col min="13073" max="13077" width="2.140625" style="229" customWidth="1"/>
    <col min="13078" max="13078" width="1.85546875" style="229" customWidth="1"/>
    <col min="13079" max="13080" width="2.140625" style="229" customWidth="1"/>
    <col min="13081" max="13081" width="1.85546875" style="229" customWidth="1"/>
    <col min="13082" max="13083" width="2.140625" style="229" customWidth="1"/>
    <col min="13084" max="13084" width="1.85546875" style="229" customWidth="1"/>
    <col min="13085" max="13091" width="2.140625" style="229" customWidth="1"/>
    <col min="13092" max="13092" width="6.42578125" style="229" customWidth="1"/>
    <col min="13093" max="13093" width="4" style="229" customWidth="1"/>
    <col min="13094" max="13094" width="1.5703125" style="229" customWidth="1"/>
    <col min="13095" max="13095" width="4" style="229" customWidth="1"/>
    <col min="13096" max="13096" width="6.42578125" style="229" customWidth="1"/>
    <col min="13097" max="13097" width="0.5703125" style="229" customWidth="1"/>
    <col min="13098" max="13311" width="9.140625" style="229"/>
    <col min="13312" max="13312" width="2.7109375" style="229" bestFit="1" customWidth="1"/>
    <col min="13313" max="13313" width="13.7109375" style="229" customWidth="1"/>
    <col min="13314" max="13314" width="20.7109375" style="229" customWidth="1"/>
    <col min="13315" max="13315" width="2.140625" style="229" customWidth="1"/>
    <col min="13316" max="13316" width="2" style="229" customWidth="1"/>
    <col min="13317" max="13318" width="2.140625" style="229" customWidth="1"/>
    <col min="13319" max="13319" width="2" style="229" customWidth="1"/>
    <col min="13320" max="13321" width="2.140625" style="229" customWidth="1"/>
    <col min="13322" max="13322" width="2" style="229" customWidth="1"/>
    <col min="13323" max="13327" width="2.140625" style="229" customWidth="1"/>
    <col min="13328" max="13328" width="2" style="229" customWidth="1"/>
    <col min="13329" max="13333" width="2.140625" style="229" customWidth="1"/>
    <col min="13334" max="13334" width="1.85546875" style="229" customWidth="1"/>
    <col min="13335" max="13336" width="2.140625" style="229" customWidth="1"/>
    <col min="13337" max="13337" width="1.85546875" style="229" customWidth="1"/>
    <col min="13338" max="13339" width="2.140625" style="229" customWidth="1"/>
    <col min="13340" max="13340" width="1.85546875" style="229" customWidth="1"/>
    <col min="13341" max="13347" width="2.140625" style="229" customWidth="1"/>
    <col min="13348" max="13348" width="6.42578125" style="229" customWidth="1"/>
    <col min="13349" max="13349" width="4" style="229" customWidth="1"/>
    <col min="13350" max="13350" width="1.5703125" style="229" customWidth="1"/>
    <col min="13351" max="13351" width="4" style="229" customWidth="1"/>
    <col min="13352" max="13352" width="6.42578125" style="229" customWidth="1"/>
    <col min="13353" max="13353" width="0.5703125" style="229" customWidth="1"/>
    <col min="13354" max="13567" width="9.140625" style="229"/>
    <col min="13568" max="13568" width="2.7109375" style="229" bestFit="1" customWidth="1"/>
    <col min="13569" max="13569" width="13.7109375" style="229" customWidth="1"/>
    <col min="13570" max="13570" width="20.7109375" style="229" customWidth="1"/>
    <col min="13571" max="13571" width="2.140625" style="229" customWidth="1"/>
    <col min="13572" max="13572" width="2" style="229" customWidth="1"/>
    <col min="13573" max="13574" width="2.140625" style="229" customWidth="1"/>
    <col min="13575" max="13575" width="2" style="229" customWidth="1"/>
    <col min="13576" max="13577" width="2.140625" style="229" customWidth="1"/>
    <col min="13578" max="13578" width="2" style="229" customWidth="1"/>
    <col min="13579" max="13583" width="2.140625" style="229" customWidth="1"/>
    <col min="13584" max="13584" width="2" style="229" customWidth="1"/>
    <col min="13585" max="13589" width="2.140625" style="229" customWidth="1"/>
    <col min="13590" max="13590" width="1.85546875" style="229" customWidth="1"/>
    <col min="13591" max="13592" width="2.140625" style="229" customWidth="1"/>
    <col min="13593" max="13593" width="1.85546875" style="229" customWidth="1"/>
    <col min="13594" max="13595" width="2.140625" style="229" customWidth="1"/>
    <col min="13596" max="13596" width="1.85546875" style="229" customWidth="1"/>
    <col min="13597" max="13603" width="2.140625" style="229" customWidth="1"/>
    <col min="13604" max="13604" width="6.42578125" style="229" customWidth="1"/>
    <col min="13605" max="13605" width="4" style="229" customWidth="1"/>
    <col min="13606" max="13606" width="1.5703125" style="229" customWidth="1"/>
    <col min="13607" max="13607" width="4" style="229" customWidth="1"/>
    <col min="13608" max="13608" width="6.42578125" style="229" customWidth="1"/>
    <col min="13609" max="13609" width="0.5703125" style="229" customWidth="1"/>
    <col min="13610" max="13823" width="9.140625" style="229"/>
    <col min="13824" max="13824" width="2.7109375" style="229" bestFit="1" customWidth="1"/>
    <col min="13825" max="13825" width="13.7109375" style="229" customWidth="1"/>
    <col min="13826" max="13826" width="20.7109375" style="229" customWidth="1"/>
    <col min="13827" max="13827" width="2.140625" style="229" customWidth="1"/>
    <col min="13828" max="13828" width="2" style="229" customWidth="1"/>
    <col min="13829" max="13830" width="2.140625" style="229" customWidth="1"/>
    <col min="13831" max="13831" width="2" style="229" customWidth="1"/>
    <col min="13832" max="13833" width="2.140625" style="229" customWidth="1"/>
    <col min="13834" max="13834" width="2" style="229" customWidth="1"/>
    <col min="13835" max="13839" width="2.140625" style="229" customWidth="1"/>
    <col min="13840" max="13840" width="2" style="229" customWidth="1"/>
    <col min="13841" max="13845" width="2.140625" style="229" customWidth="1"/>
    <col min="13846" max="13846" width="1.85546875" style="229" customWidth="1"/>
    <col min="13847" max="13848" width="2.140625" style="229" customWidth="1"/>
    <col min="13849" max="13849" width="1.85546875" style="229" customWidth="1"/>
    <col min="13850" max="13851" width="2.140625" style="229" customWidth="1"/>
    <col min="13852" max="13852" width="1.85546875" style="229" customWidth="1"/>
    <col min="13853" max="13859" width="2.140625" style="229" customWidth="1"/>
    <col min="13860" max="13860" width="6.42578125" style="229" customWidth="1"/>
    <col min="13861" max="13861" width="4" style="229" customWidth="1"/>
    <col min="13862" max="13862" width="1.5703125" style="229" customWidth="1"/>
    <col min="13863" max="13863" width="4" style="229" customWidth="1"/>
    <col min="13864" max="13864" width="6.42578125" style="229" customWidth="1"/>
    <col min="13865" max="13865" width="0.5703125" style="229" customWidth="1"/>
    <col min="13866" max="14079" width="9.140625" style="229"/>
    <col min="14080" max="14080" width="2.7109375" style="229" bestFit="1" customWidth="1"/>
    <col min="14081" max="14081" width="13.7109375" style="229" customWidth="1"/>
    <col min="14082" max="14082" width="20.7109375" style="229" customWidth="1"/>
    <col min="14083" max="14083" width="2.140625" style="229" customWidth="1"/>
    <col min="14084" max="14084" width="2" style="229" customWidth="1"/>
    <col min="14085" max="14086" width="2.140625" style="229" customWidth="1"/>
    <col min="14087" max="14087" width="2" style="229" customWidth="1"/>
    <col min="14088" max="14089" width="2.140625" style="229" customWidth="1"/>
    <col min="14090" max="14090" width="2" style="229" customWidth="1"/>
    <col min="14091" max="14095" width="2.140625" style="229" customWidth="1"/>
    <col min="14096" max="14096" width="2" style="229" customWidth="1"/>
    <col min="14097" max="14101" width="2.140625" style="229" customWidth="1"/>
    <col min="14102" max="14102" width="1.85546875" style="229" customWidth="1"/>
    <col min="14103" max="14104" width="2.140625" style="229" customWidth="1"/>
    <col min="14105" max="14105" width="1.85546875" style="229" customWidth="1"/>
    <col min="14106" max="14107" width="2.140625" style="229" customWidth="1"/>
    <col min="14108" max="14108" width="1.85546875" style="229" customWidth="1"/>
    <col min="14109" max="14115" width="2.140625" style="229" customWidth="1"/>
    <col min="14116" max="14116" width="6.42578125" style="229" customWidth="1"/>
    <col min="14117" max="14117" width="4" style="229" customWidth="1"/>
    <col min="14118" max="14118" width="1.5703125" style="229" customWidth="1"/>
    <col min="14119" max="14119" width="4" style="229" customWidth="1"/>
    <col min="14120" max="14120" width="6.42578125" style="229" customWidth="1"/>
    <col min="14121" max="14121" width="0.5703125" style="229" customWidth="1"/>
    <col min="14122" max="14335" width="9.140625" style="229"/>
    <col min="14336" max="14336" width="2.7109375" style="229" bestFit="1" customWidth="1"/>
    <col min="14337" max="14337" width="13.7109375" style="229" customWidth="1"/>
    <col min="14338" max="14338" width="20.7109375" style="229" customWidth="1"/>
    <col min="14339" max="14339" width="2.140625" style="229" customWidth="1"/>
    <col min="14340" max="14340" width="2" style="229" customWidth="1"/>
    <col min="14341" max="14342" width="2.140625" style="229" customWidth="1"/>
    <col min="14343" max="14343" width="2" style="229" customWidth="1"/>
    <col min="14344" max="14345" width="2.140625" style="229" customWidth="1"/>
    <col min="14346" max="14346" width="2" style="229" customWidth="1"/>
    <col min="14347" max="14351" width="2.140625" style="229" customWidth="1"/>
    <col min="14352" max="14352" width="2" style="229" customWidth="1"/>
    <col min="14353" max="14357" width="2.140625" style="229" customWidth="1"/>
    <col min="14358" max="14358" width="1.85546875" style="229" customWidth="1"/>
    <col min="14359" max="14360" width="2.140625" style="229" customWidth="1"/>
    <col min="14361" max="14361" width="1.85546875" style="229" customWidth="1"/>
    <col min="14362" max="14363" width="2.140625" style="229" customWidth="1"/>
    <col min="14364" max="14364" width="1.85546875" style="229" customWidth="1"/>
    <col min="14365" max="14371" width="2.140625" style="229" customWidth="1"/>
    <col min="14372" max="14372" width="6.42578125" style="229" customWidth="1"/>
    <col min="14373" max="14373" width="4" style="229" customWidth="1"/>
    <col min="14374" max="14374" width="1.5703125" style="229" customWidth="1"/>
    <col min="14375" max="14375" width="4" style="229" customWidth="1"/>
    <col min="14376" max="14376" width="6.42578125" style="229" customWidth="1"/>
    <col min="14377" max="14377" width="0.5703125" style="229" customWidth="1"/>
    <col min="14378" max="14591" width="9.140625" style="229"/>
    <col min="14592" max="14592" width="2.7109375" style="229" bestFit="1" customWidth="1"/>
    <col min="14593" max="14593" width="13.7109375" style="229" customWidth="1"/>
    <col min="14594" max="14594" width="20.7109375" style="229" customWidth="1"/>
    <col min="14595" max="14595" width="2.140625" style="229" customWidth="1"/>
    <col min="14596" max="14596" width="2" style="229" customWidth="1"/>
    <col min="14597" max="14598" width="2.140625" style="229" customWidth="1"/>
    <col min="14599" max="14599" width="2" style="229" customWidth="1"/>
    <col min="14600" max="14601" width="2.140625" style="229" customWidth="1"/>
    <col min="14602" max="14602" width="2" style="229" customWidth="1"/>
    <col min="14603" max="14607" width="2.140625" style="229" customWidth="1"/>
    <col min="14608" max="14608" width="2" style="229" customWidth="1"/>
    <col min="14609" max="14613" width="2.140625" style="229" customWidth="1"/>
    <col min="14614" max="14614" width="1.85546875" style="229" customWidth="1"/>
    <col min="14615" max="14616" width="2.140625" style="229" customWidth="1"/>
    <col min="14617" max="14617" width="1.85546875" style="229" customWidth="1"/>
    <col min="14618" max="14619" width="2.140625" style="229" customWidth="1"/>
    <col min="14620" max="14620" width="1.85546875" style="229" customWidth="1"/>
    <col min="14621" max="14627" width="2.140625" style="229" customWidth="1"/>
    <col min="14628" max="14628" width="6.42578125" style="229" customWidth="1"/>
    <col min="14629" max="14629" width="4" style="229" customWidth="1"/>
    <col min="14630" max="14630" width="1.5703125" style="229" customWidth="1"/>
    <col min="14631" max="14631" width="4" style="229" customWidth="1"/>
    <col min="14632" max="14632" width="6.42578125" style="229" customWidth="1"/>
    <col min="14633" max="14633" width="0.5703125" style="229" customWidth="1"/>
    <col min="14634" max="14847" width="9.140625" style="229"/>
    <col min="14848" max="14848" width="2.7109375" style="229" bestFit="1" customWidth="1"/>
    <col min="14849" max="14849" width="13.7109375" style="229" customWidth="1"/>
    <col min="14850" max="14850" width="20.7109375" style="229" customWidth="1"/>
    <col min="14851" max="14851" width="2.140625" style="229" customWidth="1"/>
    <col min="14852" max="14852" width="2" style="229" customWidth="1"/>
    <col min="14853" max="14854" width="2.140625" style="229" customWidth="1"/>
    <col min="14855" max="14855" width="2" style="229" customWidth="1"/>
    <col min="14856" max="14857" width="2.140625" style="229" customWidth="1"/>
    <col min="14858" max="14858" width="2" style="229" customWidth="1"/>
    <col min="14859" max="14863" width="2.140625" style="229" customWidth="1"/>
    <col min="14864" max="14864" width="2" style="229" customWidth="1"/>
    <col min="14865" max="14869" width="2.140625" style="229" customWidth="1"/>
    <col min="14870" max="14870" width="1.85546875" style="229" customWidth="1"/>
    <col min="14871" max="14872" width="2.140625" style="229" customWidth="1"/>
    <col min="14873" max="14873" width="1.85546875" style="229" customWidth="1"/>
    <col min="14874" max="14875" width="2.140625" style="229" customWidth="1"/>
    <col min="14876" max="14876" width="1.85546875" style="229" customWidth="1"/>
    <col min="14877" max="14883" width="2.140625" style="229" customWidth="1"/>
    <col min="14884" max="14884" width="6.42578125" style="229" customWidth="1"/>
    <col min="14885" max="14885" width="4" style="229" customWidth="1"/>
    <col min="14886" max="14886" width="1.5703125" style="229" customWidth="1"/>
    <col min="14887" max="14887" width="4" style="229" customWidth="1"/>
    <col min="14888" max="14888" width="6.42578125" style="229" customWidth="1"/>
    <col min="14889" max="14889" width="0.5703125" style="229" customWidth="1"/>
    <col min="14890" max="15103" width="9.140625" style="229"/>
    <col min="15104" max="15104" width="2.7109375" style="229" bestFit="1" customWidth="1"/>
    <col min="15105" max="15105" width="13.7109375" style="229" customWidth="1"/>
    <col min="15106" max="15106" width="20.7109375" style="229" customWidth="1"/>
    <col min="15107" max="15107" width="2.140625" style="229" customWidth="1"/>
    <col min="15108" max="15108" width="2" style="229" customWidth="1"/>
    <col min="15109" max="15110" width="2.140625" style="229" customWidth="1"/>
    <col min="15111" max="15111" width="2" style="229" customWidth="1"/>
    <col min="15112" max="15113" width="2.140625" style="229" customWidth="1"/>
    <col min="15114" max="15114" width="2" style="229" customWidth="1"/>
    <col min="15115" max="15119" width="2.140625" style="229" customWidth="1"/>
    <col min="15120" max="15120" width="2" style="229" customWidth="1"/>
    <col min="15121" max="15125" width="2.140625" style="229" customWidth="1"/>
    <col min="15126" max="15126" width="1.85546875" style="229" customWidth="1"/>
    <col min="15127" max="15128" width="2.140625" style="229" customWidth="1"/>
    <col min="15129" max="15129" width="1.85546875" style="229" customWidth="1"/>
    <col min="15130" max="15131" width="2.140625" style="229" customWidth="1"/>
    <col min="15132" max="15132" width="1.85546875" style="229" customWidth="1"/>
    <col min="15133" max="15139" width="2.140625" style="229" customWidth="1"/>
    <col min="15140" max="15140" width="6.42578125" style="229" customWidth="1"/>
    <col min="15141" max="15141" width="4" style="229" customWidth="1"/>
    <col min="15142" max="15142" width="1.5703125" style="229" customWidth="1"/>
    <col min="15143" max="15143" width="4" style="229" customWidth="1"/>
    <col min="15144" max="15144" width="6.42578125" style="229" customWidth="1"/>
    <col min="15145" max="15145" width="0.5703125" style="229" customWidth="1"/>
    <col min="15146" max="15359" width="9.140625" style="229"/>
    <col min="15360" max="15360" width="2.7109375" style="229" bestFit="1" customWidth="1"/>
    <col min="15361" max="15361" width="13.7109375" style="229" customWidth="1"/>
    <col min="15362" max="15362" width="20.7109375" style="229" customWidth="1"/>
    <col min="15363" max="15363" width="2.140625" style="229" customWidth="1"/>
    <col min="15364" max="15364" width="2" style="229" customWidth="1"/>
    <col min="15365" max="15366" width="2.140625" style="229" customWidth="1"/>
    <col min="15367" max="15367" width="2" style="229" customWidth="1"/>
    <col min="15368" max="15369" width="2.140625" style="229" customWidth="1"/>
    <col min="15370" max="15370" width="2" style="229" customWidth="1"/>
    <col min="15371" max="15375" width="2.140625" style="229" customWidth="1"/>
    <col min="15376" max="15376" width="2" style="229" customWidth="1"/>
    <col min="15377" max="15381" width="2.140625" style="229" customWidth="1"/>
    <col min="15382" max="15382" width="1.85546875" style="229" customWidth="1"/>
    <col min="15383" max="15384" width="2.140625" style="229" customWidth="1"/>
    <col min="15385" max="15385" width="1.85546875" style="229" customWidth="1"/>
    <col min="15386" max="15387" width="2.140625" style="229" customWidth="1"/>
    <col min="15388" max="15388" width="1.85546875" style="229" customWidth="1"/>
    <col min="15389" max="15395" width="2.140625" style="229" customWidth="1"/>
    <col min="15396" max="15396" width="6.42578125" style="229" customWidth="1"/>
    <col min="15397" max="15397" width="4" style="229" customWidth="1"/>
    <col min="15398" max="15398" width="1.5703125" style="229" customWidth="1"/>
    <col min="15399" max="15399" width="4" style="229" customWidth="1"/>
    <col min="15400" max="15400" width="6.42578125" style="229" customWidth="1"/>
    <col min="15401" max="15401" width="0.5703125" style="229" customWidth="1"/>
    <col min="15402" max="15615" width="9.140625" style="229"/>
    <col min="15616" max="15616" width="2.7109375" style="229" bestFit="1" customWidth="1"/>
    <col min="15617" max="15617" width="13.7109375" style="229" customWidth="1"/>
    <col min="15618" max="15618" width="20.7109375" style="229" customWidth="1"/>
    <col min="15619" max="15619" width="2.140625" style="229" customWidth="1"/>
    <col min="15620" max="15620" width="2" style="229" customWidth="1"/>
    <col min="15621" max="15622" width="2.140625" style="229" customWidth="1"/>
    <col min="15623" max="15623" width="2" style="229" customWidth="1"/>
    <col min="15624" max="15625" width="2.140625" style="229" customWidth="1"/>
    <col min="15626" max="15626" width="2" style="229" customWidth="1"/>
    <col min="15627" max="15631" width="2.140625" style="229" customWidth="1"/>
    <col min="15632" max="15632" width="2" style="229" customWidth="1"/>
    <col min="15633" max="15637" width="2.140625" style="229" customWidth="1"/>
    <col min="15638" max="15638" width="1.85546875" style="229" customWidth="1"/>
    <col min="15639" max="15640" width="2.140625" style="229" customWidth="1"/>
    <col min="15641" max="15641" width="1.85546875" style="229" customWidth="1"/>
    <col min="15642" max="15643" width="2.140625" style="229" customWidth="1"/>
    <col min="15644" max="15644" width="1.85546875" style="229" customWidth="1"/>
    <col min="15645" max="15651" width="2.140625" style="229" customWidth="1"/>
    <col min="15652" max="15652" width="6.42578125" style="229" customWidth="1"/>
    <col min="15653" max="15653" width="4" style="229" customWidth="1"/>
    <col min="15654" max="15654" width="1.5703125" style="229" customWidth="1"/>
    <col min="15655" max="15655" width="4" style="229" customWidth="1"/>
    <col min="15656" max="15656" width="6.42578125" style="229" customWidth="1"/>
    <col min="15657" max="15657" width="0.5703125" style="229" customWidth="1"/>
    <col min="15658" max="15871" width="9.140625" style="229"/>
    <col min="15872" max="15872" width="2.7109375" style="229" bestFit="1" customWidth="1"/>
    <col min="15873" max="15873" width="13.7109375" style="229" customWidth="1"/>
    <col min="15874" max="15874" width="20.7109375" style="229" customWidth="1"/>
    <col min="15875" max="15875" width="2.140625" style="229" customWidth="1"/>
    <col min="15876" max="15876" width="2" style="229" customWidth="1"/>
    <col min="15877" max="15878" width="2.140625" style="229" customWidth="1"/>
    <col min="15879" max="15879" width="2" style="229" customWidth="1"/>
    <col min="15880" max="15881" width="2.140625" style="229" customWidth="1"/>
    <col min="15882" max="15882" width="2" style="229" customWidth="1"/>
    <col min="15883" max="15887" width="2.140625" style="229" customWidth="1"/>
    <col min="15888" max="15888" width="2" style="229" customWidth="1"/>
    <col min="15889" max="15893" width="2.140625" style="229" customWidth="1"/>
    <col min="15894" max="15894" width="1.85546875" style="229" customWidth="1"/>
    <col min="15895" max="15896" width="2.140625" style="229" customWidth="1"/>
    <col min="15897" max="15897" width="1.85546875" style="229" customWidth="1"/>
    <col min="15898" max="15899" width="2.140625" style="229" customWidth="1"/>
    <col min="15900" max="15900" width="1.85546875" style="229" customWidth="1"/>
    <col min="15901" max="15907" width="2.140625" style="229" customWidth="1"/>
    <col min="15908" max="15908" width="6.42578125" style="229" customWidth="1"/>
    <col min="15909" max="15909" width="4" style="229" customWidth="1"/>
    <col min="15910" max="15910" width="1.5703125" style="229" customWidth="1"/>
    <col min="15911" max="15911" width="4" style="229" customWidth="1"/>
    <col min="15912" max="15912" width="6.42578125" style="229" customWidth="1"/>
    <col min="15913" max="15913" width="0.5703125" style="229" customWidth="1"/>
    <col min="15914" max="16127" width="9.140625" style="229"/>
    <col min="16128" max="16128" width="2.7109375" style="229" bestFit="1" customWidth="1"/>
    <col min="16129" max="16129" width="13.7109375" style="229" customWidth="1"/>
    <col min="16130" max="16130" width="20.7109375" style="229" customWidth="1"/>
    <col min="16131" max="16131" width="2.140625" style="229" customWidth="1"/>
    <col min="16132" max="16132" width="2" style="229" customWidth="1"/>
    <col min="16133" max="16134" width="2.140625" style="229" customWidth="1"/>
    <col min="16135" max="16135" width="2" style="229" customWidth="1"/>
    <col min="16136" max="16137" width="2.140625" style="229" customWidth="1"/>
    <col min="16138" max="16138" width="2" style="229" customWidth="1"/>
    <col min="16139" max="16143" width="2.140625" style="229" customWidth="1"/>
    <col min="16144" max="16144" width="2" style="229" customWidth="1"/>
    <col min="16145" max="16149" width="2.140625" style="229" customWidth="1"/>
    <col min="16150" max="16150" width="1.85546875" style="229" customWidth="1"/>
    <col min="16151" max="16152" width="2.140625" style="229" customWidth="1"/>
    <col min="16153" max="16153" width="1.85546875" style="229" customWidth="1"/>
    <col min="16154" max="16155" width="2.140625" style="229" customWidth="1"/>
    <col min="16156" max="16156" width="1.85546875" style="229" customWidth="1"/>
    <col min="16157" max="16163" width="2.140625" style="229" customWidth="1"/>
    <col min="16164" max="16164" width="6.42578125" style="229" customWidth="1"/>
    <col min="16165" max="16165" width="4" style="229" customWidth="1"/>
    <col min="16166" max="16166" width="1.5703125" style="229" customWidth="1"/>
    <col min="16167" max="16167" width="4" style="229" customWidth="1"/>
    <col min="16168" max="16168" width="6.42578125" style="229" customWidth="1"/>
    <col min="16169" max="16169" width="0.5703125" style="229" customWidth="1"/>
    <col min="16170" max="16384" width="9.140625" style="229"/>
  </cols>
  <sheetData>
    <row r="1" spans="1:73" ht="25.5">
      <c r="A1" s="231"/>
      <c r="B1" s="231"/>
      <c r="D1" s="756" t="s">
        <v>292</v>
      </c>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756"/>
      <c r="AK1" s="756"/>
      <c r="AL1" s="756"/>
      <c r="AP1" s="536"/>
      <c r="AQ1" s="536"/>
      <c r="AR1" s="536"/>
      <c r="AS1" s="536"/>
      <c r="AT1" s="536"/>
      <c r="AU1" s="536"/>
      <c r="AV1" s="536"/>
      <c r="AW1" s="536"/>
      <c r="AX1" s="536"/>
      <c r="AY1" s="536"/>
      <c r="AZ1" s="536"/>
      <c r="BA1" s="536"/>
      <c r="BB1" s="536"/>
      <c r="BC1" s="536"/>
      <c r="BD1" s="536"/>
      <c r="BE1" s="536"/>
      <c r="BF1" s="536"/>
      <c r="BG1" s="536"/>
      <c r="BH1" s="536"/>
      <c r="BI1" s="536"/>
      <c r="BJ1" s="536"/>
      <c r="BK1" s="536"/>
      <c r="BL1" s="536"/>
      <c r="BM1" s="536"/>
      <c r="BN1" s="536"/>
      <c r="BO1" s="536"/>
      <c r="BP1" s="536"/>
      <c r="BQ1" s="536"/>
      <c r="BR1" s="536"/>
      <c r="BS1" s="536"/>
      <c r="BT1" s="536"/>
      <c r="BU1" s="536"/>
    </row>
    <row r="2" spans="1:73" ht="12" customHeight="1">
      <c r="A2" s="231"/>
      <c r="B2" s="231"/>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c r="AK2" s="756"/>
      <c r="AL2" s="756"/>
    </row>
    <row r="3" spans="1:73">
      <c r="A3" s="231"/>
      <c r="B3" s="231"/>
      <c r="AE3" s="230"/>
      <c r="AF3" s="229"/>
    </row>
    <row r="4" spans="1:73" hidden="1"/>
    <row r="5" spans="1:73" ht="5.25" customHeight="1"/>
    <row r="6" spans="1:73" ht="12.75" customHeight="1">
      <c r="A6" s="539" t="s">
        <v>203</v>
      </c>
      <c r="B6" s="539"/>
      <c r="C6" s="539" t="s">
        <v>204</v>
      </c>
      <c r="D6" s="540"/>
      <c r="E6" s="540">
        <v>1</v>
      </c>
      <c r="F6" s="540"/>
      <c r="G6" s="540"/>
      <c r="H6" s="540">
        <v>2</v>
      </c>
      <c r="I6" s="540"/>
      <c r="J6" s="540"/>
      <c r="K6" s="540">
        <v>3</v>
      </c>
      <c r="L6" s="540"/>
      <c r="M6" s="540"/>
      <c r="N6" s="540">
        <v>4</v>
      </c>
      <c r="O6" s="540"/>
      <c r="P6" s="540"/>
      <c r="Q6" s="540">
        <v>5</v>
      </c>
      <c r="R6" s="540"/>
      <c r="S6" s="540"/>
      <c r="T6" s="540">
        <v>6</v>
      </c>
      <c r="U6" s="540"/>
      <c r="V6" s="540"/>
      <c r="W6" s="540">
        <v>7</v>
      </c>
      <c r="X6" s="540"/>
      <c r="Y6" s="540"/>
      <c r="Z6" s="540">
        <v>8</v>
      </c>
      <c r="AA6" s="540"/>
      <c r="AB6" s="540"/>
      <c r="AC6" s="540">
        <v>9</v>
      </c>
      <c r="AD6" s="540"/>
      <c r="AE6" s="540"/>
      <c r="AF6" s="540">
        <v>10</v>
      </c>
      <c r="AG6" s="540"/>
      <c r="AH6" s="540"/>
      <c r="AI6" s="540">
        <v>11</v>
      </c>
      <c r="AJ6" s="540"/>
      <c r="AK6" s="539" t="s">
        <v>1</v>
      </c>
      <c r="AL6" s="777" t="s">
        <v>205</v>
      </c>
      <c r="AM6" s="777"/>
      <c r="AN6" s="777"/>
      <c r="AO6" s="539" t="s">
        <v>2</v>
      </c>
    </row>
    <row r="7" spans="1:73" ht="12.75" customHeight="1">
      <c r="A7" s="763">
        <v>1</v>
      </c>
      <c r="B7" s="761" t="s">
        <v>3</v>
      </c>
      <c r="C7" s="765" t="s">
        <v>11</v>
      </c>
      <c r="D7" s="296"/>
      <c r="E7" s="240"/>
      <c r="F7" s="241"/>
      <c r="G7" s="491"/>
      <c r="H7" s="492">
        <v>0</v>
      </c>
      <c r="I7" s="493"/>
      <c r="J7" s="501"/>
      <c r="K7" s="502">
        <v>2</v>
      </c>
      <c r="L7" s="503"/>
      <c r="M7" s="504"/>
      <c r="N7" s="502">
        <v>2</v>
      </c>
      <c r="O7" s="503"/>
      <c r="P7" s="488"/>
      <c r="Q7" s="489">
        <v>1</v>
      </c>
      <c r="R7" s="490"/>
      <c r="S7" s="504"/>
      <c r="T7" s="502">
        <v>2</v>
      </c>
      <c r="U7" s="503"/>
      <c r="V7" s="488"/>
      <c r="W7" s="489">
        <v>1</v>
      </c>
      <c r="X7" s="490"/>
      <c r="Y7" s="499"/>
      <c r="Z7" s="497">
        <v>2</v>
      </c>
      <c r="AA7" s="500"/>
      <c r="AB7" s="491"/>
      <c r="AC7" s="492">
        <v>0</v>
      </c>
      <c r="AD7" s="493"/>
      <c r="AE7" s="504"/>
      <c r="AF7" s="502">
        <v>2</v>
      </c>
      <c r="AG7" s="503"/>
      <c r="AH7" s="491"/>
      <c r="AI7" s="492">
        <v>0</v>
      </c>
      <c r="AJ7" s="493"/>
      <c r="AK7" s="767">
        <f>SUM(E7+H7+K7+N7+Q7+T7+W7+Z7+AC7+AF7+AI7)</f>
        <v>12</v>
      </c>
      <c r="AL7" s="769">
        <f>SUM(D8+G8+J8+M8+P8+S8+V8+Y8+AB8+AE8+AH8)</f>
        <v>31</v>
      </c>
      <c r="AM7" s="541" t="s">
        <v>206</v>
      </c>
      <c r="AN7" s="769">
        <f>SUM(F8+I8+L8+O8+R8+U8+X8+AA8+AD8+AG8+AJ8)</f>
        <v>21</v>
      </c>
      <c r="AO7" s="773" t="s">
        <v>234</v>
      </c>
    </row>
    <row r="8" spans="1:73" ht="12.75" customHeight="1">
      <c r="A8" s="764"/>
      <c r="B8" s="762"/>
      <c r="C8" s="766"/>
      <c r="D8" s="303"/>
      <c r="E8" s="261"/>
      <c r="F8" s="262"/>
      <c r="G8" s="509">
        <v>1</v>
      </c>
      <c r="H8" s="510"/>
      <c r="I8" s="511">
        <v>4</v>
      </c>
      <c r="J8" s="516">
        <v>4</v>
      </c>
      <c r="K8" s="515"/>
      <c r="L8" s="517">
        <v>2</v>
      </c>
      <c r="M8" s="516">
        <v>4</v>
      </c>
      <c r="N8" s="515"/>
      <c r="O8" s="517">
        <v>0</v>
      </c>
      <c r="P8" s="506">
        <v>3</v>
      </c>
      <c r="Q8" s="507"/>
      <c r="R8" s="508">
        <v>3</v>
      </c>
      <c r="S8" s="516">
        <v>4</v>
      </c>
      <c r="T8" s="515"/>
      <c r="U8" s="517">
        <v>0</v>
      </c>
      <c r="V8" s="506">
        <v>3</v>
      </c>
      <c r="W8" s="507"/>
      <c r="X8" s="508">
        <v>3</v>
      </c>
      <c r="Y8" s="516">
        <v>4</v>
      </c>
      <c r="Z8" s="515"/>
      <c r="AA8" s="517">
        <v>1</v>
      </c>
      <c r="AB8" s="509">
        <v>2</v>
      </c>
      <c r="AC8" s="510"/>
      <c r="AD8" s="511">
        <v>4</v>
      </c>
      <c r="AE8" s="516">
        <v>4</v>
      </c>
      <c r="AF8" s="515"/>
      <c r="AG8" s="517">
        <v>0</v>
      </c>
      <c r="AH8" s="509">
        <v>2</v>
      </c>
      <c r="AI8" s="510"/>
      <c r="AJ8" s="511">
        <v>4</v>
      </c>
      <c r="AK8" s="768"/>
      <c r="AL8" s="770"/>
      <c r="AM8" s="542"/>
      <c r="AN8" s="770"/>
      <c r="AO8" s="774"/>
    </row>
    <row r="9" spans="1:73" ht="12.75" customHeight="1">
      <c r="A9" s="763">
        <v>2</v>
      </c>
      <c r="B9" s="771" t="s">
        <v>29</v>
      </c>
      <c r="C9" s="765" t="s">
        <v>30</v>
      </c>
      <c r="D9" s="499"/>
      <c r="E9" s="497">
        <v>2</v>
      </c>
      <c r="F9" s="500"/>
      <c r="G9" s="280"/>
      <c r="H9" s="281"/>
      <c r="I9" s="282"/>
      <c r="J9" s="501"/>
      <c r="K9" s="502">
        <v>2</v>
      </c>
      <c r="L9" s="503"/>
      <c r="M9" s="499"/>
      <c r="N9" s="497">
        <v>2</v>
      </c>
      <c r="O9" s="500"/>
      <c r="P9" s="488"/>
      <c r="Q9" s="489">
        <v>1</v>
      </c>
      <c r="R9" s="490"/>
      <c r="S9" s="501"/>
      <c r="T9" s="502">
        <v>2</v>
      </c>
      <c r="U9" s="503"/>
      <c r="V9" s="524"/>
      <c r="W9" s="519">
        <v>0</v>
      </c>
      <c r="X9" s="520"/>
      <c r="Y9" s="491"/>
      <c r="Z9" s="492">
        <v>0</v>
      </c>
      <c r="AA9" s="493"/>
      <c r="AB9" s="501"/>
      <c r="AC9" s="502">
        <v>2</v>
      </c>
      <c r="AD9" s="503"/>
      <c r="AE9" s="488"/>
      <c r="AF9" s="489">
        <v>1</v>
      </c>
      <c r="AG9" s="490"/>
      <c r="AH9" s="499"/>
      <c r="AI9" s="497">
        <v>2</v>
      </c>
      <c r="AJ9" s="500"/>
      <c r="AK9" s="767">
        <f t="shared" ref="AK9" si="0">SUM(E9+H9+K9+N9+Q9+T9+W9+Z9+AC9+AF9+AI9)</f>
        <v>14</v>
      </c>
      <c r="AL9" s="769">
        <f t="shared" ref="AL9" si="1">SUM(D10+G10+J10+M10+P10+S10+V10+Y10+AB10+AE10+AH10)</f>
        <v>34</v>
      </c>
      <c r="AM9" s="541" t="s">
        <v>206</v>
      </c>
      <c r="AN9" s="769">
        <f t="shared" ref="AN9" si="2">SUM(F10+I10+L10+O10+R10+U10+X10+AA10+AD10+AG10+AJ10)</f>
        <v>23</v>
      </c>
      <c r="AO9" s="773" t="s">
        <v>232</v>
      </c>
      <c r="AS9" s="537"/>
      <c r="AT9" s="537"/>
      <c r="AU9" s="537"/>
      <c r="AV9" s="537"/>
      <c r="AW9" s="537"/>
      <c r="AX9" s="537"/>
      <c r="AY9" s="537"/>
      <c r="AZ9" s="537"/>
      <c r="BA9" s="537"/>
      <c r="BB9" s="537"/>
      <c r="BC9" s="537"/>
      <c r="BD9" s="537"/>
      <c r="BE9" s="537"/>
      <c r="BF9" s="537"/>
      <c r="BG9" s="537"/>
      <c r="BH9" s="537"/>
      <c r="BI9" s="537"/>
      <c r="BJ9" s="537"/>
      <c r="BK9" s="537"/>
      <c r="BL9" s="232"/>
      <c r="BM9" s="230"/>
      <c r="BO9" s="232"/>
      <c r="BP9" s="230"/>
      <c r="BR9" s="232"/>
      <c r="BS9" s="232"/>
      <c r="BT9" s="232"/>
      <c r="BU9" s="232"/>
    </row>
    <row r="10" spans="1:73" ht="12.75" customHeight="1">
      <c r="A10" s="764"/>
      <c r="B10" s="772"/>
      <c r="C10" s="766"/>
      <c r="D10" s="516">
        <v>4</v>
      </c>
      <c r="E10" s="515"/>
      <c r="F10" s="517">
        <v>1</v>
      </c>
      <c r="G10" s="280"/>
      <c r="H10" s="281"/>
      <c r="I10" s="282"/>
      <c r="J10" s="516">
        <v>4</v>
      </c>
      <c r="K10" s="515"/>
      <c r="L10" s="517">
        <v>2</v>
      </c>
      <c r="M10" s="516">
        <v>4</v>
      </c>
      <c r="N10" s="515"/>
      <c r="O10" s="517">
        <v>1</v>
      </c>
      <c r="P10" s="506">
        <v>3</v>
      </c>
      <c r="Q10" s="507"/>
      <c r="R10" s="508">
        <v>3</v>
      </c>
      <c r="S10" s="516">
        <v>4</v>
      </c>
      <c r="T10" s="515"/>
      <c r="U10" s="517">
        <v>2</v>
      </c>
      <c r="V10" s="512">
        <v>2</v>
      </c>
      <c r="W10" s="510"/>
      <c r="X10" s="513">
        <v>4</v>
      </c>
      <c r="Y10" s="509">
        <v>2</v>
      </c>
      <c r="Z10" s="510"/>
      <c r="AA10" s="511">
        <v>4</v>
      </c>
      <c r="AB10" s="516">
        <v>4</v>
      </c>
      <c r="AC10" s="515"/>
      <c r="AD10" s="517">
        <v>2</v>
      </c>
      <c r="AE10" s="506">
        <v>3</v>
      </c>
      <c r="AF10" s="507"/>
      <c r="AG10" s="508">
        <v>3</v>
      </c>
      <c r="AH10" s="516">
        <v>4</v>
      </c>
      <c r="AI10" s="515"/>
      <c r="AJ10" s="517">
        <v>1</v>
      </c>
      <c r="AK10" s="768"/>
      <c r="AL10" s="770"/>
      <c r="AM10" s="542"/>
      <c r="AN10" s="770"/>
      <c r="AO10" s="774"/>
      <c r="AU10" s="230"/>
      <c r="AV10" s="231"/>
      <c r="AW10" s="232"/>
      <c r="AX10" s="230"/>
      <c r="AZ10" s="232"/>
      <c r="BA10" s="230"/>
      <c r="BC10" s="232"/>
      <c r="BD10" s="230"/>
      <c r="BF10" s="232"/>
      <c r="BG10" s="230"/>
      <c r="BI10" s="232"/>
      <c r="BJ10" s="230"/>
      <c r="BL10" s="232"/>
      <c r="BM10" s="230"/>
      <c r="BO10" s="232"/>
      <c r="BP10" s="230"/>
      <c r="BR10" s="232"/>
      <c r="BS10" s="232"/>
      <c r="BT10" s="232"/>
      <c r="BU10" s="232"/>
    </row>
    <row r="11" spans="1:73" ht="12.75" customHeight="1">
      <c r="A11" s="763">
        <v>3</v>
      </c>
      <c r="B11" s="761" t="s">
        <v>3</v>
      </c>
      <c r="C11" s="765" t="s">
        <v>32</v>
      </c>
      <c r="D11" s="524"/>
      <c r="E11" s="519">
        <v>0</v>
      </c>
      <c r="F11" s="520"/>
      <c r="G11" s="524"/>
      <c r="H11" s="519">
        <v>0</v>
      </c>
      <c r="I11" s="520"/>
      <c r="J11" s="296"/>
      <c r="K11" s="297"/>
      <c r="L11" s="298"/>
      <c r="M11" s="501"/>
      <c r="N11" s="502">
        <v>2</v>
      </c>
      <c r="O11" s="503"/>
      <c r="P11" s="521"/>
      <c r="Q11" s="519">
        <v>0</v>
      </c>
      <c r="R11" s="522"/>
      <c r="S11" s="501"/>
      <c r="T11" s="502">
        <v>2</v>
      </c>
      <c r="U11" s="503"/>
      <c r="V11" s="499"/>
      <c r="W11" s="497">
        <v>2</v>
      </c>
      <c r="X11" s="500"/>
      <c r="Y11" s="504"/>
      <c r="Z11" s="502">
        <v>2</v>
      </c>
      <c r="AA11" s="503"/>
      <c r="AB11" s="499"/>
      <c r="AC11" s="497">
        <v>2</v>
      </c>
      <c r="AD11" s="500"/>
      <c r="AE11" s="504"/>
      <c r="AF11" s="502">
        <v>2</v>
      </c>
      <c r="AG11" s="503"/>
      <c r="AH11" s="491"/>
      <c r="AI11" s="492">
        <v>0</v>
      </c>
      <c r="AJ11" s="493"/>
      <c r="AK11" s="767">
        <f t="shared" ref="AK11" si="3">SUM(E11+H11+K11+N11+Q11+T11+W11+Z11+AC11+AF11+AI11)</f>
        <v>12</v>
      </c>
      <c r="AL11" s="769">
        <f t="shared" ref="AL11" si="4">SUM(D12+G12+J12+M12+P12+S12+V12+Y12+AB12+AE12+AH12)</f>
        <v>29</v>
      </c>
      <c r="AM11" s="541" t="s">
        <v>206</v>
      </c>
      <c r="AN11" s="769">
        <f t="shared" ref="AN11" si="5">SUM(F12+I12+L12+O12+R12+U12+X12+AA12+AD12+AG12+AJ12)</f>
        <v>22</v>
      </c>
      <c r="AO11" s="775" t="s">
        <v>235</v>
      </c>
      <c r="AU11" s="230"/>
      <c r="AV11" s="231"/>
      <c r="AW11" s="232"/>
      <c r="AX11" s="230"/>
      <c r="AZ11" s="232"/>
      <c r="BA11" s="230"/>
      <c r="BC11" s="232"/>
      <c r="BD11" s="230"/>
      <c r="BF11" s="232"/>
      <c r="BG11" s="230"/>
      <c r="BI11" s="232"/>
      <c r="BJ11" s="230"/>
      <c r="BL11" s="232"/>
      <c r="BM11" s="230"/>
      <c r="BO11" s="232"/>
      <c r="BP11" s="230"/>
      <c r="BR11" s="232"/>
      <c r="BS11" s="232"/>
      <c r="BT11" s="232"/>
      <c r="BU11" s="232"/>
    </row>
    <row r="12" spans="1:73" ht="12.75" customHeight="1">
      <c r="A12" s="764"/>
      <c r="B12" s="762"/>
      <c r="C12" s="766"/>
      <c r="D12" s="512">
        <v>2</v>
      </c>
      <c r="E12" s="510"/>
      <c r="F12" s="513">
        <v>4</v>
      </c>
      <c r="G12" s="512">
        <v>2</v>
      </c>
      <c r="H12" s="510"/>
      <c r="I12" s="513">
        <v>4</v>
      </c>
      <c r="J12" s="303"/>
      <c r="K12" s="261"/>
      <c r="L12" s="262"/>
      <c r="M12" s="516">
        <v>4</v>
      </c>
      <c r="N12" s="515"/>
      <c r="O12" s="517">
        <v>2</v>
      </c>
      <c r="P12" s="523">
        <v>0</v>
      </c>
      <c r="Q12" s="510"/>
      <c r="R12" s="511">
        <v>4</v>
      </c>
      <c r="S12" s="516">
        <v>4</v>
      </c>
      <c r="T12" s="515"/>
      <c r="U12" s="517">
        <v>2</v>
      </c>
      <c r="V12" s="516">
        <v>4</v>
      </c>
      <c r="W12" s="515"/>
      <c r="X12" s="517">
        <v>1</v>
      </c>
      <c r="Y12" s="516">
        <v>4</v>
      </c>
      <c r="Z12" s="515"/>
      <c r="AA12" s="517">
        <v>0</v>
      </c>
      <c r="AB12" s="516">
        <v>4</v>
      </c>
      <c r="AC12" s="515"/>
      <c r="AD12" s="517">
        <v>1</v>
      </c>
      <c r="AE12" s="516">
        <v>4</v>
      </c>
      <c r="AF12" s="515"/>
      <c r="AG12" s="517">
        <v>0</v>
      </c>
      <c r="AH12" s="509">
        <v>1</v>
      </c>
      <c r="AI12" s="510"/>
      <c r="AJ12" s="511">
        <v>4</v>
      </c>
      <c r="AK12" s="768"/>
      <c r="AL12" s="770"/>
      <c r="AM12" s="542"/>
      <c r="AN12" s="770"/>
      <c r="AO12" s="776"/>
      <c r="AS12" s="760"/>
      <c r="AT12" s="760"/>
      <c r="AU12" s="760"/>
      <c r="AV12" s="760"/>
      <c r="AW12" s="760"/>
      <c r="AX12" s="760"/>
      <c r="AY12" s="760"/>
      <c r="AZ12" s="760"/>
      <c r="BA12" s="760"/>
      <c r="BB12" s="760"/>
      <c r="BC12" s="760"/>
      <c r="BD12" s="760"/>
      <c r="BE12" s="760"/>
      <c r="BF12" s="760"/>
      <c r="BG12" s="760"/>
      <c r="BH12" s="760"/>
      <c r="BI12" s="760"/>
      <c r="BJ12" s="538"/>
      <c r="BK12" s="538"/>
      <c r="BL12" s="538"/>
      <c r="BM12" s="538"/>
      <c r="BN12" s="538"/>
      <c r="BO12" s="538"/>
      <c r="BP12" s="538"/>
      <c r="BQ12" s="538"/>
      <c r="BR12" s="538"/>
      <c r="BS12" s="538"/>
      <c r="BT12" s="538"/>
      <c r="BU12" s="538"/>
    </row>
    <row r="13" spans="1:73" ht="12.75" customHeight="1">
      <c r="A13" s="763">
        <v>4</v>
      </c>
      <c r="B13" s="761" t="s">
        <v>40</v>
      </c>
      <c r="C13" s="765" t="s">
        <v>41</v>
      </c>
      <c r="D13" s="521"/>
      <c r="E13" s="519">
        <v>0</v>
      </c>
      <c r="F13" s="522"/>
      <c r="G13" s="524"/>
      <c r="H13" s="519">
        <v>0</v>
      </c>
      <c r="I13" s="520"/>
      <c r="J13" s="524"/>
      <c r="K13" s="519">
        <v>0</v>
      </c>
      <c r="L13" s="520"/>
      <c r="M13" s="280"/>
      <c r="N13" s="281"/>
      <c r="O13" s="282"/>
      <c r="P13" s="524"/>
      <c r="Q13" s="519">
        <v>0</v>
      </c>
      <c r="R13" s="520"/>
      <c r="S13" s="488"/>
      <c r="T13" s="489">
        <v>1</v>
      </c>
      <c r="U13" s="490"/>
      <c r="V13" s="521"/>
      <c r="W13" s="519">
        <v>0</v>
      </c>
      <c r="X13" s="522"/>
      <c r="Y13" s="524"/>
      <c r="Z13" s="519">
        <v>0</v>
      </c>
      <c r="AA13" s="520"/>
      <c r="AB13" s="524"/>
      <c r="AC13" s="519">
        <v>0</v>
      </c>
      <c r="AD13" s="520"/>
      <c r="AE13" s="488"/>
      <c r="AF13" s="489">
        <v>1</v>
      </c>
      <c r="AG13" s="490"/>
      <c r="AH13" s="521"/>
      <c r="AI13" s="519">
        <v>0</v>
      </c>
      <c r="AJ13" s="522"/>
      <c r="AK13" s="767">
        <f t="shared" ref="AK13" si="6">SUM(E13+H13+K13+N13+Q13+T13+W13+Z13+AC13+AF13+AI13)</f>
        <v>2</v>
      </c>
      <c r="AL13" s="769">
        <f t="shared" ref="AL13" si="7">SUM(D14+G14+J14+M14+P14+S14+V14+Y14+AB14+AE14+AH14)</f>
        <v>14</v>
      </c>
      <c r="AM13" s="541" t="s">
        <v>206</v>
      </c>
      <c r="AN13" s="769">
        <f t="shared" ref="AN13" si="8">SUM(F14+I14+L14+O14+R14+U14+X14+AA14+AD14+AG14+AJ14)</f>
        <v>38</v>
      </c>
      <c r="AO13" s="775" t="s">
        <v>294</v>
      </c>
    </row>
    <row r="14" spans="1:73" ht="12.75" customHeight="1">
      <c r="A14" s="764"/>
      <c r="B14" s="762"/>
      <c r="C14" s="766"/>
      <c r="D14" s="523">
        <v>0</v>
      </c>
      <c r="E14" s="510"/>
      <c r="F14" s="511">
        <v>4</v>
      </c>
      <c r="G14" s="512">
        <v>1</v>
      </c>
      <c r="H14" s="510"/>
      <c r="I14" s="513">
        <v>4</v>
      </c>
      <c r="J14" s="512">
        <v>2</v>
      </c>
      <c r="K14" s="510"/>
      <c r="L14" s="513">
        <v>4</v>
      </c>
      <c r="M14" s="280"/>
      <c r="N14" s="281"/>
      <c r="O14" s="282"/>
      <c r="P14" s="512">
        <v>2</v>
      </c>
      <c r="Q14" s="510"/>
      <c r="R14" s="513">
        <v>4</v>
      </c>
      <c r="S14" s="506">
        <v>3</v>
      </c>
      <c r="T14" s="507"/>
      <c r="U14" s="508">
        <v>3</v>
      </c>
      <c r="V14" s="523">
        <v>0</v>
      </c>
      <c r="W14" s="510"/>
      <c r="X14" s="511">
        <v>4</v>
      </c>
      <c r="Y14" s="512">
        <v>1</v>
      </c>
      <c r="Z14" s="510"/>
      <c r="AA14" s="513">
        <v>4</v>
      </c>
      <c r="AB14" s="512">
        <v>2</v>
      </c>
      <c r="AC14" s="510"/>
      <c r="AD14" s="513">
        <v>4</v>
      </c>
      <c r="AE14" s="506">
        <v>3</v>
      </c>
      <c r="AF14" s="507"/>
      <c r="AG14" s="508">
        <v>3</v>
      </c>
      <c r="AH14" s="523">
        <v>0</v>
      </c>
      <c r="AI14" s="510"/>
      <c r="AJ14" s="511">
        <v>4</v>
      </c>
      <c r="AK14" s="768"/>
      <c r="AL14" s="770"/>
      <c r="AM14" s="542"/>
      <c r="AN14" s="770"/>
      <c r="AO14" s="776"/>
    </row>
    <row r="15" spans="1:73" ht="12.75" customHeight="1">
      <c r="A15" s="763">
        <v>5</v>
      </c>
      <c r="B15" s="771" t="s">
        <v>17</v>
      </c>
      <c r="C15" s="765" t="s">
        <v>217</v>
      </c>
      <c r="D15" s="488"/>
      <c r="E15" s="489">
        <v>1</v>
      </c>
      <c r="F15" s="490"/>
      <c r="G15" s="488"/>
      <c r="H15" s="489">
        <v>1</v>
      </c>
      <c r="I15" s="490"/>
      <c r="J15" s="504"/>
      <c r="K15" s="502">
        <v>2</v>
      </c>
      <c r="L15" s="503"/>
      <c r="M15" s="501"/>
      <c r="N15" s="502">
        <v>2</v>
      </c>
      <c r="O15" s="503"/>
      <c r="P15" s="296"/>
      <c r="Q15" s="317"/>
      <c r="R15" s="298"/>
      <c r="S15" s="501"/>
      <c r="T15" s="502">
        <v>2</v>
      </c>
      <c r="U15" s="503"/>
      <c r="V15" s="501"/>
      <c r="W15" s="502">
        <v>2</v>
      </c>
      <c r="X15" s="503"/>
      <c r="Y15" s="488"/>
      <c r="Z15" s="489">
        <v>1</v>
      </c>
      <c r="AA15" s="490"/>
      <c r="AB15" s="501"/>
      <c r="AC15" s="502">
        <v>2</v>
      </c>
      <c r="AD15" s="503"/>
      <c r="AE15" s="488"/>
      <c r="AF15" s="489">
        <v>1</v>
      </c>
      <c r="AG15" s="490"/>
      <c r="AH15" s="521"/>
      <c r="AI15" s="519">
        <v>0</v>
      </c>
      <c r="AJ15" s="522"/>
      <c r="AK15" s="767">
        <f t="shared" ref="AK15" si="9">SUM(E15+H15+K15+N15+Q15+T15+W15+Z15+AC15+AF15+AI15)</f>
        <v>14</v>
      </c>
      <c r="AL15" s="769">
        <f t="shared" ref="AL15" si="10">SUM(D16+G16+J16+M16+P16+S16+V16+Y16+AB16+AE16+AH16)</f>
        <v>32</v>
      </c>
      <c r="AM15" s="541" t="s">
        <v>206</v>
      </c>
      <c r="AN15" s="769">
        <f t="shared" ref="AN15" si="11">SUM(F16+I16+L16+O16+R16+U16+X16+AA16+AD16+AG16+AJ16)</f>
        <v>23</v>
      </c>
      <c r="AO15" s="773" t="s">
        <v>233</v>
      </c>
    </row>
    <row r="16" spans="1:73" ht="12.75" customHeight="1">
      <c r="A16" s="764"/>
      <c r="B16" s="772"/>
      <c r="C16" s="766"/>
      <c r="D16" s="506">
        <v>3</v>
      </c>
      <c r="E16" s="507"/>
      <c r="F16" s="508">
        <v>3</v>
      </c>
      <c r="G16" s="506">
        <v>3</v>
      </c>
      <c r="H16" s="507"/>
      <c r="I16" s="508">
        <v>3</v>
      </c>
      <c r="J16" s="516">
        <v>4</v>
      </c>
      <c r="K16" s="515"/>
      <c r="L16" s="517">
        <v>0</v>
      </c>
      <c r="M16" s="516">
        <v>4</v>
      </c>
      <c r="N16" s="515"/>
      <c r="O16" s="517">
        <v>2</v>
      </c>
      <c r="P16" s="303"/>
      <c r="Q16" s="320"/>
      <c r="R16" s="262"/>
      <c r="S16" s="516">
        <v>4</v>
      </c>
      <c r="T16" s="515"/>
      <c r="U16" s="517">
        <v>1</v>
      </c>
      <c r="V16" s="516">
        <v>4</v>
      </c>
      <c r="W16" s="515"/>
      <c r="X16" s="517">
        <v>2</v>
      </c>
      <c r="Y16" s="506">
        <v>3</v>
      </c>
      <c r="Z16" s="507"/>
      <c r="AA16" s="508">
        <v>3</v>
      </c>
      <c r="AB16" s="516">
        <v>4</v>
      </c>
      <c r="AC16" s="515"/>
      <c r="AD16" s="517">
        <v>2</v>
      </c>
      <c r="AE16" s="506">
        <v>3</v>
      </c>
      <c r="AF16" s="507"/>
      <c r="AG16" s="508">
        <v>3</v>
      </c>
      <c r="AH16" s="523">
        <v>0</v>
      </c>
      <c r="AI16" s="510"/>
      <c r="AJ16" s="511">
        <v>4</v>
      </c>
      <c r="AK16" s="768"/>
      <c r="AL16" s="770"/>
      <c r="AM16" s="542"/>
      <c r="AN16" s="770"/>
      <c r="AO16" s="774"/>
    </row>
    <row r="17" spans="1:41" ht="12.75" customHeight="1">
      <c r="A17" s="763">
        <v>6</v>
      </c>
      <c r="B17" s="761" t="s">
        <v>3</v>
      </c>
      <c r="C17" s="765" t="s">
        <v>166</v>
      </c>
      <c r="D17" s="521"/>
      <c r="E17" s="519">
        <v>0</v>
      </c>
      <c r="F17" s="522"/>
      <c r="G17" s="524"/>
      <c r="H17" s="519">
        <v>0</v>
      </c>
      <c r="I17" s="520"/>
      <c r="J17" s="524"/>
      <c r="K17" s="519">
        <v>0</v>
      </c>
      <c r="L17" s="520"/>
      <c r="M17" s="488"/>
      <c r="N17" s="489">
        <v>1</v>
      </c>
      <c r="O17" s="490"/>
      <c r="P17" s="491"/>
      <c r="Q17" s="492">
        <v>0</v>
      </c>
      <c r="R17" s="493"/>
      <c r="S17" s="280"/>
      <c r="T17" s="282"/>
      <c r="U17" s="282"/>
      <c r="V17" s="524"/>
      <c r="W17" s="519">
        <v>0</v>
      </c>
      <c r="X17" s="520"/>
      <c r="Y17" s="501"/>
      <c r="Z17" s="502">
        <v>2</v>
      </c>
      <c r="AA17" s="503"/>
      <c r="AB17" s="501"/>
      <c r="AC17" s="502">
        <v>2</v>
      </c>
      <c r="AD17" s="503"/>
      <c r="AE17" s="524"/>
      <c r="AF17" s="519">
        <v>0</v>
      </c>
      <c r="AG17" s="520"/>
      <c r="AH17" s="501"/>
      <c r="AI17" s="502">
        <v>2</v>
      </c>
      <c r="AJ17" s="503"/>
      <c r="AK17" s="767">
        <f t="shared" ref="AK17" si="12">SUM(E17+H17+K17+N17+Q17+T17+W17+Z17+AC17+AF17+AI17)</f>
        <v>7</v>
      </c>
      <c r="AL17" s="769">
        <f t="shared" ref="AL17" si="13">SUM(D18+G18+J18+M18+P18+S18+V18+Y18+AB18+AE18+AH18)</f>
        <v>23</v>
      </c>
      <c r="AM17" s="541" t="s">
        <v>206</v>
      </c>
      <c r="AN17" s="769">
        <f t="shared" ref="AN17" si="14">SUM(F18+I18+L18+O18+R18+U18+X18+AA18+AD18+AG18+AJ18)</f>
        <v>32</v>
      </c>
      <c r="AO17" s="775" t="s">
        <v>293</v>
      </c>
    </row>
    <row r="18" spans="1:41" ht="12.75" customHeight="1">
      <c r="A18" s="764"/>
      <c r="B18" s="762"/>
      <c r="C18" s="766"/>
      <c r="D18" s="523">
        <v>0</v>
      </c>
      <c r="E18" s="510"/>
      <c r="F18" s="511">
        <v>4</v>
      </c>
      <c r="G18" s="512">
        <v>2</v>
      </c>
      <c r="H18" s="510"/>
      <c r="I18" s="513">
        <v>4</v>
      </c>
      <c r="J18" s="512">
        <v>2</v>
      </c>
      <c r="K18" s="510"/>
      <c r="L18" s="513">
        <v>4</v>
      </c>
      <c r="M18" s="506">
        <v>3</v>
      </c>
      <c r="N18" s="507"/>
      <c r="O18" s="508">
        <v>3</v>
      </c>
      <c r="P18" s="509">
        <v>1</v>
      </c>
      <c r="Q18" s="510"/>
      <c r="R18" s="511">
        <v>4</v>
      </c>
      <c r="S18" s="280"/>
      <c r="T18" s="282"/>
      <c r="U18" s="282"/>
      <c r="V18" s="512">
        <v>2</v>
      </c>
      <c r="W18" s="510"/>
      <c r="X18" s="513">
        <v>4</v>
      </c>
      <c r="Y18" s="516">
        <v>4</v>
      </c>
      <c r="Z18" s="515"/>
      <c r="AA18" s="517">
        <v>2</v>
      </c>
      <c r="AB18" s="516">
        <v>4</v>
      </c>
      <c r="AC18" s="515"/>
      <c r="AD18" s="517">
        <v>1</v>
      </c>
      <c r="AE18" s="512">
        <v>1</v>
      </c>
      <c r="AF18" s="510"/>
      <c r="AG18" s="513">
        <v>4</v>
      </c>
      <c r="AH18" s="516">
        <v>4</v>
      </c>
      <c r="AI18" s="515"/>
      <c r="AJ18" s="517">
        <v>2</v>
      </c>
      <c r="AK18" s="768"/>
      <c r="AL18" s="770"/>
      <c r="AM18" s="542"/>
      <c r="AN18" s="770"/>
      <c r="AO18" s="776"/>
    </row>
    <row r="19" spans="1:41" ht="12.75" customHeight="1">
      <c r="A19" s="763">
        <v>7</v>
      </c>
      <c r="B19" s="761" t="s">
        <v>13</v>
      </c>
      <c r="C19" s="765" t="s">
        <v>14</v>
      </c>
      <c r="D19" s="488"/>
      <c r="E19" s="489">
        <v>1</v>
      </c>
      <c r="F19" s="490"/>
      <c r="G19" s="501"/>
      <c r="H19" s="502">
        <v>2</v>
      </c>
      <c r="I19" s="503"/>
      <c r="J19" s="491"/>
      <c r="K19" s="492">
        <v>0</v>
      </c>
      <c r="L19" s="493"/>
      <c r="M19" s="504"/>
      <c r="N19" s="502">
        <v>2</v>
      </c>
      <c r="O19" s="503"/>
      <c r="P19" s="524"/>
      <c r="Q19" s="519">
        <v>0</v>
      </c>
      <c r="R19" s="520"/>
      <c r="S19" s="504"/>
      <c r="T19" s="502">
        <v>2</v>
      </c>
      <c r="U19" s="503"/>
      <c r="V19" s="296"/>
      <c r="W19" s="297"/>
      <c r="X19" s="298"/>
      <c r="Y19" s="488"/>
      <c r="Z19" s="489">
        <v>1</v>
      </c>
      <c r="AA19" s="490"/>
      <c r="AB19" s="488"/>
      <c r="AC19" s="489">
        <v>1</v>
      </c>
      <c r="AD19" s="490"/>
      <c r="AE19" s="501"/>
      <c r="AF19" s="502">
        <v>2</v>
      </c>
      <c r="AG19" s="503"/>
      <c r="AH19" s="488"/>
      <c r="AI19" s="489">
        <v>1</v>
      </c>
      <c r="AJ19" s="490"/>
      <c r="AK19" s="767">
        <f>SUM(E19+H19+K19+N19+Q19+T19+W19+Z19+AC19+AF19+AI19)</f>
        <v>12</v>
      </c>
      <c r="AL19" s="769">
        <f>SUM(D20+G20+J20+M20+P20+S20+V20+Y20+AB20+AE20+AH20)</f>
        <v>31</v>
      </c>
      <c r="AM19" s="541" t="s">
        <v>206</v>
      </c>
      <c r="AN19" s="769">
        <f>SUM(F20+I20+L20+O22+R22+U20+X20+AA20+AD20+AG20+AJ20)</f>
        <v>26</v>
      </c>
      <c r="AO19" s="775" t="s">
        <v>185</v>
      </c>
    </row>
    <row r="20" spans="1:41" ht="12.75" customHeight="1">
      <c r="A20" s="764"/>
      <c r="B20" s="762"/>
      <c r="C20" s="766"/>
      <c r="D20" s="506">
        <v>3</v>
      </c>
      <c r="E20" s="507"/>
      <c r="F20" s="508">
        <v>3</v>
      </c>
      <c r="G20" s="516">
        <v>4</v>
      </c>
      <c r="H20" s="515"/>
      <c r="I20" s="517">
        <v>2</v>
      </c>
      <c r="J20" s="509">
        <v>1</v>
      </c>
      <c r="K20" s="510"/>
      <c r="L20" s="511">
        <v>4</v>
      </c>
      <c r="M20" s="516">
        <v>4</v>
      </c>
      <c r="N20" s="515"/>
      <c r="O20" s="517">
        <v>0</v>
      </c>
      <c r="P20" s="512">
        <v>2</v>
      </c>
      <c r="Q20" s="510"/>
      <c r="R20" s="513">
        <v>4</v>
      </c>
      <c r="S20" s="516">
        <v>4</v>
      </c>
      <c r="T20" s="515"/>
      <c r="U20" s="517">
        <v>2</v>
      </c>
      <c r="V20" s="303"/>
      <c r="W20" s="261"/>
      <c r="X20" s="262"/>
      <c r="Y20" s="506">
        <v>3</v>
      </c>
      <c r="Z20" s="507"/>
      <c r="AA20" s="508">
        <v>3</v>
      </c>
      <c r="AB20" s="506">
        <v>3</v>
      </c>
      <c r="AC20" s="507"/>
      <c r="AD20" s="508">
        <v>3</v>
      </c>
      <c r="AE20" s="516">
        <v>4</v>
      </c>
      <c r="AF20" s="515"/>
      <c r="AG20" s="517">
        <v>2</v>
      </c>
      <c r="AH20" s="506">
        <v>3</v>
      </c>
      <c r="AI20" s="507"/>
      <c r="AJ20" s="508">
        <v>3</v>
      </c>
      <c r="AK20" s="768"/>
      <c r="AL20" s="770"/>
      <c r="AM20" s="542"/>
      <c r="AN20" s="770"/>
      <c r="AO20" s="776"/>
    </row>
    <row r="21" spans="1:41" ht="12.75" customHeight="1">
      <c r="A21" s="763">
        <v>8</v>
      </c>
      <c r="B21" s="771" t="s">
        <v>17</v>
      </c>
      <c r="C21" s="765" t="s">
        <v>38</v>
      </c>
      <c r="D21" s="491"/>
      <c r="E21" s="492">
        <v>0</v>
      </c>
      <c r="F21" s="493"/>
      <c r="G21" s="501"/>
      <c r="H21" s="502">
        <v>2</v>
      </c>
      <c r="I21" s="503"/>
      <c r="J21" s="521"/>
      <c r="K21" s="519">
        <v>0</v>
      </c>
      <c r="L21" s="522"/>
      <c r="M21" s="499"/>
      <c r="N21" s="497">
        <v>2</v>
      </c>
      <c r="O21" s="500"/>
      <c r="P21" s="488"/>
      <c r="Q21" s="489">
        <v>1</v>
      </c>
      <c r="R21" s="490"/>
      <c r="S21" s="524"/>
      <c r="T21" s="519">
        <v>0</v>
      </c>
      <c r="U21" s="520"/>
      <c r="V21" s="488"/>
      <c r="W21" s="489">
        <v>1</v>
      </c>
      <c r="X21" s="490"/>
      <c r="Y21" s="239"/>
      <c r="Z21" s="297"/>
      <c r="AA21" s="317"/>
      <c r="AB21" s="504"/>
      <c r="AC21" s="502">
        <v>2</v>
      </c>
      <c r="AD21" s="503"/>
      <c r="AE21" s="501"/>
      <c r="AF21" s="502">
        <v>2</v>
      </c>
      <c r="AG21" s="503"/>
      <c r="AH21" s="504"/>
      <c r="AI21" s="502">
        <v>2</v>
      </c>
      <c r="AJ21" s="503"/>
      <c r="AK21" s="767">
        <f>SUM(E21+H21+K21+N21+Q21+T21+W21+Z21+AC21+AF21+AI21)</f>
        <v>12</v>
      </c>
      <c r="AL21" s="769">
        <f>SUM(D22+G22+J22+M22+P22+S22+V22+Y22+AB22+AE22+AH22)</f>
        <v>29</v>
      </c>
      <c r="AM21" s="541" t="s">
        <v>206</v>
      </c>
      <c r="AN21" s="769">
        <f>SUM(F22+I22+L22+O22+R22+U22+X22+AA22+AD22+AG22+AJ22)</f>
        <v>22</v>
      </c>
      <c r="AO21" s="775" t="s">
        <v>288</v>
      </c>
    </row>
    <row r="22" spans="1:41" ht="12.75" customHeight="1">
      <c r="A22" s="764"/>
      <c r="B22" s="772"/>
      <c r="C22" s="766"/>
      <c r="D22" s="509">
        <v>1</v>
      </c>
      <c r="E22" s="510"/>
      <c r="F22" s="511">
        <v>4</v>
      </c>
      <c r="G22" s="516">
        <v>4</v>
      </c>
      <c r="H22" s="515"/>
      <c r="I22" s="517">
        <v>2</v>
      </c>
      <c r="J22" s="523">
        <v>0</v>
      </c>
      <c r="K22" s="510"/>
      <c r="L22" s="511">
        <v>4</v>
      </c>
      <c r="M22" s="516">
        <v>4</v>
      </c>
      <c r="N22" s="515"/>
      <c r="O22" s="517">
        <v>1</v>
      </c>
      <c r="P22" s="506">
        <v>3</v>
      </c>
      <c r="Q22" s="507"/>
      <c r="R22" s="508">
        <v>3</v>
      </c>
      <c r="S22" s="512">
        <v>2</v>
      </c>
      <c r="T22" s="510"/>
      <c r="U22" s="513">
        <v>4</v>
      </c>
      <c r="V22" s="506">
        <v>3</v>
      </c>
      <c r="W22" s="507"/>
      <c r="X22" s="508">
        <v>3</v>
      </c>
      <c r="Y22" s="260"/>
      <c r="Z22" s="261"/>
      <c r="AA22" s="320"/>
      <c r="AB22" s="516">
        <v>4</v>
      </c>
      <c r="AC22" s="515"/>
      <c r="AD22" s="517">
        <v>0</v>
      </c>
      <c r="AE22" s="516">
        <v>4</v>
      </c>
      <c r="AF22" s="515"/>
      <c r="AG22" s="517">
        <v>1</v>
      </c>
      <c r="AH22" s="516">
        <v>4</v>
      </c>
      <c r="AI22" s="515"/>
      <c r="AJ22" s="517">
        <v>0</v>
      </c>
      <c r="AK22" s="768"/>
      <c r="AL22" s="770"/>
      <c r="AM22" s="542"/>
      <c r="AN22" s="770"/>
      <c r="AO22" s="776"/>
    </row>
    <row r="23" spans="1:41" ht="12.75" customHeight="1">
      <c r="A23" s="763">
        <v>9</v>
      </c>
      <c r="B23" s="771" t="s">
        <v>17</v>
      </c>
      <c r="C23" s="765" t="s">
        <v>44</v>
      </c>
      <c r="D23" s="501"/>
      <c r="E23" s="502">
        <v>2</v>
      </c>
      <c r="F23" s="503"/>
      <c r="G23" s="524"/>
      <c r="H23" s="519">
        <v>0</v>
      </c>
      <c r="I23" s="520"/>
      <c r="J23" s="524"/>
      <c r="K23" s="519">
        <v>0</v>
      </c>
      <c r="L23" s="520"/>
      <c r="M23" s="501"/>
      <c r="N23" s="502">
        <v>2</v>
      </c>
      <c r="O23" s="503"/>
      <c r="P23" s="524"/>
      <c r="Q23" s="519">
        <v>0</v>
      </c>
      <c r="R23" s="520"/>
      <c r="S23" s="524"/>
      <c r="T23" s="519">
        <v>0</v>
      </c>
      <c r="U23" s="520"/>
      <c r="V23" s="488"/>
      <c r="W23" s="489">
        <v>1</v>
      </c>
      <c r="X23" s="490"/>
      <c r="Y23" s="521"/>
      <c r="Z23" s="519">
        <v>0</v>
      </c>
      <c r="AA23" s="522"/>
      <c r="AB23" s="325"/>
      <c r="AC23" s="326"/>
      <c r="AD23" s="326"/>
      <c r="AE23" s="501"/>
      <c r="AF23" s="502">
        <v>2</v>
      </c>
      <c r="AG23" s="503"/>
      <c r="AH23" s="488"/>
      <c r="AI23" s="489">
        <v>1</v>
      </c>
      <c r="AJ23" s="490"/>
      <c r="AK23" s="767">
        <f t="shared" ref="AK23" si="15">SUM(E23+H23+K23+N23+Q23+T23+W23+Z23+AC23+AF23+AI23)</f>
        <v>8</v>
      </c>
      <c r="AL23" s="769">
        <f t="shared" ref="AL23" si="16">SUM(D24+G24+J24+M24+P24+S24+V24+Y24+AB24+AE24+AH24)</f>
        <v>24</v>
      </c>
      <c r="AM23" s="541" t="s">
        <v>206</v>
      </c>
      <c r="AN23" s="769">
        <f t="shared" ref="AN23" si="17">SUM(F24+I24+L24+O24+R24+U24+X24+AA24+AD24+AG24+AJ24)</f>
        <v>31</v>
      </c>
      <c r="AO23" s="775" t="s">
        <v>289</v>
      </c>
    </row>
    <row r="24" spans="1:41" ht="12.75" customHeight="1">
      <c r="A24" s="764"/>
      <c r="B24" s="772"/>
      <c r="C24" s="766"/>
      <c r="D24" s="516">
        <v>4</v>
      </c>
      <c r="E24" s="515"/>
      <c r="F24" s="517">
        <v>2</v>
      </c>
      <c r="G24" s="512">
        <v>2</v>
      </c>
      <c r="H24" s="510"/>
      <c r="I24" s="513">
        <v>4</v>
      </c>
      <c r="J24" s="512">
        <v>1</v>
      </c>
      <c r="K24" s="510"/>
      <c r="L24" s="513">
        <v>4</v>
      </c>
      <c r="M24" s="516">
        <v>4</v>
      </c>
      <c r="N24" s="515"/>
      <c r="O24" s="517">
        <v>2</v>
      </c>
      <c r="P24" s="512">
        <v>2</v>
      </c>
      <c r="Q24" s="510"/>
      <c r="R24" s="513">
        <v>4</v>
      </c>
      <c r="S24" s="512">
        <v>1</v>
      </c>
      <c r="T24" s="510"/>
      <c r="U24" s="513">
        <v>4</v>
      </c>
      <c r="V24" s="506">
        <v>3</v>
      </c>
      <c r="W24" s="507"/>
      <c r="X24" s="508">
        <v>3</v>
      </c>
      <c r="Y24" s="523">
        <v>0</v>
      </c>
      <c r="Z24" s="510"/>
      <c r="AA24" s="511">
        <v>4</v>
      </c>
      <c r="AB24" s="325"/>
      <c r="AC24" s="326"/>
      <c r="AD24" s="326"/>
      <c r="AE24" s="516">
        <v>4</v>
      </c>
      <c r="AF24" s="515"/>
      <c r="AG24" s="517">
        <v>1</v>
      </c>
      <c r="AH24" s="506">
        <v>3</v>
      </c>
      <c r="AI24" s="507"/>
      <c r="AJ24" s="508">
        <v>3</v>
      </c>
      <c r="AK24" s="768"/>
      <c r="AL24" s="770"/>
      <c r="AM24" s="542"/>
      <c r="AN24" s="770"/>
      <c r="AO24" s="776"/>
    </row>
    <row r="25" spans="1:41" ht="12.75" customHeight="1">
      <c r="A25" s="763">
        <v>10</v>
      </c>
      <c r="B25" s="761" t="s">
        <v>40</v>
      </c>
      <c r="C25" s="765" t="s">
        <v>20</v>
      </c>
      <c r="D25" s="521"/>
      <c r="E25" s="519">
        <v>0</v>
      </c>
      <c r="F25" s="522"/>
      <c r="G25" s="488"/>
      <c r="H25" s="489">
        <v>1</v>
      </c>
      <c r="I25" s="490"/>
      <c r="J25" s="521"/>
      <c r="K25" s="519">
        <v>0</v>
      </c>
      <c r="L25" s="522"/>
      <c r="M25" s="488"/>
      <c r="N25" s="489">
        <v>1</v>
      </c>
      <c r="O25" s="490"/>
      <c r="P25" s="488"/>
      <c r="Q25" s="489">
        <v>1</v>
      </c>
      <c r="R25" s="490"/>
      <c r="S25" s="501"/>
      <c r="T25" s="502">
        <v>2</v>
      </c>
      <c r="U25" s="503"/>
      <c r="V25" s="524"/>
      <c r="W25" s="519">
        <v>0</v>
      </c>
      <c r="X25" s="520"/>
      <c r="Y25" s="524"/>
      <c r="Z25" s="519">
        <v>0</v>
      </c>
      <c r="AA25" s="520"/>
      <c r="AB25" s="524"/>
      <c r="AC25" s="519">
        <v>0</v>
      </c>
      <c r="AD25" s="520"/>
      <c r="AE25" s="325"/>
      <c r="AF25" s="326"/>
      <c r="AG25" s="326"/>
      <c r="AH25" s="501"/>
      <c r="AI25" s="502">
        <v>2</v>
      </c>
      <c r="AJ25" s="503"/>
      <c r="AK25" s="767">
        <f t="shared" ref="AK25" si="18">SUM(E25+H25+K25+N25+Q25+T25+W25+Z25+AC25+AF25+AI25)</f>
        <v>7</v>
      </c>
      <c r="AL25" s="769">
        <f t="shared" ref="AL25" si="19">SUM(D26+G26+J26+M26+P26+S26+V26+Y26+AB26+AE26+AH26)</f>
        <v>21</v>
      </c>
      <c r="AM25" s="541"/>
      <c r="AN25" s="769">
        <f t="shared" ref="AN25" si="20">SUM(F26+I26+L26+O26+R26+U26+X26+AA26+AD26+AG26+AJ26)</f>
        <v>31</v>
      </c>
      <c r="AO25" s="775" t="s">
        <v>290</v>
      </c>
    </row>
    <row r="26" spans="1:41" ht="12.75" customHeight="1">
      <c r="A26" s="764"/>
      <c r="B26" s="762"/>
      <c r="C26" s="766"/>
      <c r="D26" s="523">
        <v>0</v>
      </c>
      <c r="E26" s="510"/>
      <c r="F26" s="511">
        <v>4</v>
      </c>
      <c r="G26" s="506">
        <v>3</v>
      </c>
      <c r="H26" s="507"/>
      <c r="I26" s="508">
        <v>3</v>
      </c>
      <c r="J26" s="523">
        <v>0</v>
      </c>
      <c r="K26" s="510"/>
      <c r="L26" s="511">
        <v>4</v>
      </c>
      <c r="M26" s="506">
        <v>3</v>
      </c>
      <c r="N26" s="507"/>
      <c r="O26" s="508">
        <v>3</v>
      </c>
      <c r="P26" s="506">
        <v>3</v>
      </c>
      <c r="Q26" s="507"/>
      <c r="R26" s="508">
        <v>3</v>
      </c>
      <c r="S26" s="516">
        <v>4</v>
      </c>
      <c r="T26" s="515"/>
      <c r="U26" s="517">
        <v>1</v>
      </c>
      <c r="V26" s="512">
        <v>2</v>
      </c>
      <c r="W26" s="510"/>
      <c r="X26" s="513">
        <v>4</v>
      </c>
      <c r="Y26" s="512">
        <v>1</v>
      </c>
      <c r="Z26" s="510"/>
      <c r="AA26" s="513">
        <v>4</v>
      </c>
      <c r="AB26" s="512">
        <v>1</v>
      </c>
      <c r="AC26" s="510"/>
      <c r="AD26" s="513">
        <v>4</v>
      </c>
      <c r="AE26" s="325"/>
      <c r="AF26" s="326"/>
      <c r="AG26" s="326"/>
      <c r="AH26" s="516">
        <v>4</v>
      </c>
      <c r="AI26" s="515"/>
      <c r="AJ26" s="517">
        <v>1</v>
      </c>
      <c r="AK26" s="768"/>
      <c r="AL26" s="770"/>
      <c r="AM26" s="542"/>
      <c r="AN26" s="770"/>
      <c r="AO26" s="776"/>
    </row>
    <row r="27" spans="1:41" ht="12.75" customHeight="1">
      <c r="A27" s="763">
        <v>11</v>
      </c>
      <c r="B27" s="761" t="s">
        <v>3</v>
      </c>
      <c r="C27" s="765" t="s">
        <v>291</v>
      </c>
      <c r="D27" s="504"/>
      <c r="E27" s="502">
        <v>2</v>
      </c>
      <c r="F27" s="503"/>
      <c r="G27" s="491"/>
      <c r="H27" s="492">
        <v>0</v>
      </c>
      <c r="I27" s="493"/>
      <c r="J27" s="501"/>
      <c r="K27" s="502">
        <v>2</v>
      </c>
      <c r="L27" s="503"/>
      <c r="M27" s="504"/>
      <c r="N27" s="502">
        <v>2</v>
      </c>
      <c r="O27" s="503"/>
      <c r="P27" s="504"/>
      <c r="Q27" s="502">
        <v>2</v>
      </c>
      <c r="R27" s="503"/>
      <c r="S27" s="524"/>
      <c r="T27" s="519">
        <v>0</v>
      </c>
      <c r="U27" s="520"/>
      <c r="V27" s="488"/>
      <c r="W27" s="489">
        <v>1</v>
      </c>
      <c r="X27" s="490"/>
      <c r="Y27" s="521"/>
      <c r="Z27" s="519">
        <v>0</v>
      </c>
      <c r="AA27" s="522"/>
      <c r="AB27" s="488"/>
      <c r="AC27" s="489">
        <v>1</v>
      </c>
      <c r="AD27" s="490"/>
      <c r="AE27" s="491"/>
      <c r="AF27" s="492">
        <v>0</v>
      </c>
      <c r="AG27" s="493"/>
      <c r="AH27" s="325"/>
      <c r="AI27" s="326"/>
      <c r="AJ27" s="326"/>
      <c r="AK27" s="767">
        <f t="shared" ref="AK27" si="21">SUM(E27+H27+K27+N27+Q27+T27+W27+Z27+AC27+AF27+AI27)</f>
        <v>10</v>
      </c>
      <c r="AL27" s="769">
        <f t="shared" ref="AL27" si="22">SUM(D28+G28+J28+M28+P28+S28+V28+Y28+AB28+AE28+AH28)</f>
        <v>26</v>
      </c>
      <c r="AM27" s="541"/>
      <c r="AN27" s="769">
        <f t="shared" ref="AN27" si="23">SUM(F28+I28+L28+O28+R28+U28+X28+AA28+AD28+AG28+AJ28)</f>
        <v>25</v>
      </c>
      <c r="AO27" s="775" t="s">
        <v>237</v>
      </c>
    </row>
    <row r="28" spans="1:41" ht="12.75" customHeight="1">
      <c r="A28" s="764"/>
      <c r="B28" s="762"/>
      <c r="C28" s="766"/>
      <c r="D28" s="516">
        <v>4</v>
      </c>
      <c r="E28" s="515"/>
      <c r="F28" s="517">
        <v>2</v>
      </c>
      <c r="G28" s="509">
        <v>1</v>
      </c>
      <c r="H28" s="510"/>
      <c r="I28" s="511">
        <v>4</v>
      </c>
      <c r="J28" s="516">
        <v>4</v>
      </c>
      <c r="K28" s="515"/>
      <c r="L28" s="517">
        <v>1</v>
      </c>
      <c r="M28" s="516">
        <v>4</v>
      </c>
      <c r="N28" s="515"/>
      <c r="O28" s="517">
        <v>0</v>
      </c>
      <c r="P28" s="516">
        <v>4</v>
      </c>
      <c r="Q28" s="515"/>
      <c r="R28" s="517">
        <v>0</v>
      </c>
      <c r="S28" s="512">
        <v>2</v>
      </c>
      <c r="T28" s="510"/>
      <c r="U28" s="513">
        <v>4</v>
      </c>
      <c r="V28" s="506">
        <v>3</v>
      </c>
      <c r="W28" s="507"/>
      <c r="X28" s="508">
        <v>3</v>
      </c>
      <c r="Y28" s="523">
        <v>0</v>
      </c>
      <c r="Z28" s="510"/>
      <c r="AA28" s="511">
        <v>4</v>
      </c>
      <c r="AB28" s="506">
        <v>3</v>
      </c>
      <c r="AC28" s="507"/>
      <c r="AD28" s="508">
        <v>3</v>
      </c>
      <c r="AE28" s="509">
        <v>1</v>
      </c>
      <c r="AF28" s="510"/>
      <c r="AG28" s="511">
        <v>4</v>
      </c>
      <c r="AH28" s="325"/>
      <c r="AI28" s="326"/>
      <c r="AJ28" s="326"/>
      <c r="AK28" s="768"/>
      <c r="AL28" s="770"/>
      <c r="AM28" s="542"/>
      <c r="AN28" s="770"/>
      <c r="AO28" s="776"/>
    </row>
    <row r="29" spans="1:41">
      <c r="AL29" s="229">
        <v>294</v>
      </c>
      <c r="AN29" s="229">
        <v>294</v>
      </c>
    </row>
    <row r="30" spans="1:41">
      <c r="C30" s="551" t="s">
        <v>300</v>
      </c>
      <c r="D30" s="552"/>
      <c r="E30" s="552"/>
      <c r="F30" s="552"/>
      <c r="G30" s="552"/>
      <c r="H30" s="552"/>
      <c r="I30" s="552"/>
      <c r="J30" s="552"/>
      <c r="K30" s="552"/>
      <c r="L30" s="552"/>
      <c r="M30" s="552"/>
      <c r="N30" s="552"/>
      <c r="O30" s="553"/>
    </row>
    <row r="31" spans="1:41">
      <c r="E31" s="231">
        <v>1</v>
      </c>
      <c r="H31" s="229">
        <v>3</v>
      </c>
      <c r="K31" s="229">
        <v>7</v>
      </c>
      <c r="N31" s="229">
        <v>9</v>
      </c>
      <c r="P31" s="781" t="s">
        <v>1</v>
      </c>
      <c r="Q31" s="777"/>
      <c r="R31" s="780"/>
      <c r="S31" s="777" t="s">
        <v>205</v>
      </c>
      <c r="T31" s="777"/>
      <c r="U31" s="780"/>
      <c r="V31" s="781" t="s">
        <v>2</v>
      </c>
      <c r="W31" s="777"/>
      <c r="X31" s="780"/>
    </row>
    <row r="32" spans="1:41" ht="12.75" customHeight="1">
      <c r="A32" s="763">
        <v>1</v>
      </c>
      <c r="B32" s="761" t="s">
        <v>3</v>
      </c>
      <c r="C32" s="765" t="s">
        <v>11</v>
      </c>
      <c r="D32" s="296"/>
      <c r="E32" s="297"/>
      <c r="F32" s="298"/>
      <c r="G32" s="501"/>
      <c r="H32" s="502">
        <v>2</v>
      </c>
      <c r="I32" s="503"/>
      <c r="J32" s="488"/>
      <c r="K32" s="489">
        <v>1</v>
      </c>
      <c r="L32" s="490"/>
      <c r="M32" s="504"/>
      <c r="N32" s="502">
        <v>2</v>
      </c>
      <c r="O32" s="503"/>
      <c r="P32" s="782">
        <v>5</v>
      </c>
      <c r="Q32" s="783"/>
      <c r="R32" s="784"/>
      <c r="S32" s="788" t="s">
        <v>295</v>
      </c>
      <c r="T32" s="789"/>
      <c r="U32" s="790"/>
      <c r="V32" s="794" t="s">
        <v>232</v>
      </c>
      <c r="W32" s="795"/>
      <c r="X32" s="796"/>
      <c r="AK32" s="229" t="s">
        <v>216</v>
      </c>
    </row>
    <row r="33" spans="1:240" ht="12.75" customHeight="1">
      <c r="A33" s="764"/>
      <c r="B33" s="762"/>
      <c r="C33" s="766"/>
      <c r="D33" s="303"/>
      <c r="E33" s="261"/>
      <c r="F33" s="262"/>
      <c r="G33" s="516">
        <v>4</v>
      </c>
      <c r="H33" s="515"/>
      <c r="I33" s="517">
        <v>2</v>
      </c>
      <c r="J33" s="506">
        <v>3</v>
      </c>
      <c r="K33" s="507"/>
      <c r="L33" s="508">
        <v>3</v>
      </c>
      <c r="M33" s="516">
        <v>4</v>
      </c>
      <c r="N33" s="515"/>
      <c r="O33" s="517">
        <v>1</v>
      </c>
      <c r="P33" s="785"/>
      <c r="Q33" s="786"/>
      <c r="R33" s="787"/>
      <c r="S33" s="791"/>
      <c r="T33" s="792"/>
      <c r="U33" s="793"/>
      <c r="V33" s="797"/>
      <c r="W33" s="798"/>
      <c r="X33" s="799"/>
    </row>
    <row r="34" spans="1:240" ht="12.75" customHeight="1">
      <c r="A34" s="763">
        <v>3</v>
      </c>
      <c r="B34" s="761" t="s">
        <v>3</v>
      </c>
      <c r="C34" s="765" t="s">
        <v>32</v>
      </c>
      <c r="D34" s="524"/>
      <c r="E34" s="519">
        <v>0</v>
      </c>
      <c r="F34" s="520"/>
      <c r="G34" s="548"/>
      <c r="H34" s="240"/>
      <c r="I34" s="326"/>
      <c r="J34" s="501"/>
      <c r="K34" s="502">
        <v>2</v>
      </c>
      <c r="L34" s="503"/>
      <c r="M34" s="499"/>
      <c r="N34" s="497">
        <v>2</v>
      </c>
      <c r="O34" s="500"/>
      <c r="P34" s="782">
        <v>4</v>
      </c>
      <c r="Q34" s="783"/>
      <c r="R34" s="784"/>
      <c r="S34" s="788" t="s">
        <v>296</v>
      </c>
      <c r="T34" s="789"/>
      <c r="U34" s="790"/>
      <c r="V34" s="794" t="s">
        <v>233</v>
      </c>
      <c r="W34" s="795"/>
      <c r="X34" s="796"/>
    </row>
    <row r="35" spans="1:240" ht="12.75" customHeight="1">
      <c r="A35" s="764"/>
      <c r="B35" s="762"/>
      <c r="C35" s="766"/>
      <c r="D35" s="512">
        <v>2</v>
      </c>
      <c r="E35" s="510"/>
      <c r="F35" s="513">
        <v>4</v>
      </c>
      <c r="G35" s="548"/>
      <c r="H35" s="240"/>
      <c r="I35" s="326"/>
      <c r="J35" s="516">
        <v>4</v>
      </c>
      <c r="K35" s="515"/>
      <c r="L35" s="517">
        <v>1</v>
      </c>
      <c r="M35" s="516">
        <v>4</v>
      </c>
      <c r="N35" s="515"/>
      <c r="O35" s="517">
        <v>0</v>
      </c>
      <c r="P35" s="785"/>
      <c r="Q35" s="786"/>
      <c r="R35" s="787"/>
      <c r="S35" s="791"/>
      <c r="T35" s="792"/>
      <c r="U35" s="793"/>
      <c r="V35" s="797"/>
      <c r="W35" s="798"/>
      <c r="X35" s="799"/>
    </row>
    <row r="36" spans="1:240" ht="12.75" customHeight="1">
      <c r="A36" s="763">
        <v>7</v>
      </c>
      <c r="B36" s="761" t="s">
        <v>13</v>
      </c>
      <c r="C36" s="765" t="s">
        <v>14</v>
      </c>
      <c r="D36" s="488"/>
      <c r="E36" s="489">
        <v>1</v>
      </c>
      <c r="F36" s="490"/>
      <c r="G36" s="524"/>
      <c r="H36" s="519">
        <v>0</v>
      </c>
      <c r="I36" s="520"/>
      <c r="J36" s="296"/>
      <c r="K36" s="297"/>
      <c r="L36" s="298"/>
      <c r="M36" s="488"/>
      <c r="N36" s="489">
        <v>1</v>
      </c>
      <c r="O36" s="490"/>
      <c r="P36" s="782">
        <v>2</v>
      </c>
      <c r="Q36" s="783"/>
      <c r="R36" s="784"/>
      <c r="S36" s="788" t="s">
        <v>297</v>
      </c>
      <c r="T36" s="789"/>
      <c r="U36" s="790"/>
      <c r="V36" s="794" t="s">
        <v>234</v>
      </c>
      <c r="W36" s="795"/>
      <c r="X36" s="796"/>
    </row>
    <row r="37" spans="1:240" ht="12.75" customHeight="1">
      <c r="A37" s="764"/>
      <c r="B37" s="762"/>
      <c r="C37" s="766"/>
      <c r="D37" s="506">
        <v>3</v>
      </c>
      <c r="E37" s="507"/>
      <c r="F37" s="508">
        <v>3</v>
      </c>
      <c r="G37" s="512">
        <v>1</v>
      </c>
      <c r="H37" s="510"/>
      <c r="I37" s="513">
        <v>4</v>
      </c>
      <c r="J37" s="303"/>
      <c r="K37" s="261"/>
      <c r="L37" s="262"/>
      <c r="M37" s="506">
        <v>3</v>
      </c>
      <c r="N37" s="507"/>
      <c r="O37" s="508">
        <v>3</v>
      </c>
      <c r="P37" s="785"/>
      <c r="Q37" s="786"/>
      <c r="R37" s="787"/>
      <c r="S37" s="791"/>
      <c r="T37" s="792"/>
      <c r="U37" s="793"/>
      <c r="V37" s="797"/>
      <c r="W37" s="798"/>
      <c r="X37" s="799"/>
    </row>
    <row r="38" spans="1:240" ht="12.75" customHeight="1">
      <c r="A38" s="763">
        <v>9</v>
      </c>
      <c r="B38" s="771" t="s">
        <v>17</v>
      </c>
      <c r="C38" s="765" t="s">
        <v>38</v>
      </c>
      <c r="D38" s="524"/>
      <c r="E38" s="519">
        <v>0</v>
      </c>
      <c r="F38" s="522"/>
      <c r="G38" s="524"/>
      <c r="H38" s="519">
        <v>0</v>
      </c>
      <c r="I38" s="520"/>
      <c r="J38" s="488"/>
      <c r="K38" s="489">
        <v>1</v>
      </c>
      <c r="L38" s="490"/>
      <c r="M38" s="548"/>
      <c r="N38" s="240"/>
      <c r="O38" s="241"/>
      <c r="P38" s="782">
        <v>1</v>
      </c>
      <c r="Q38" s="783"/>
      <c r="R38" s="784"/>
      <c r="S38" s="788" t="s">
        <v>298</v>
      </c>
      <c r="T38" s="789"/>
      <c r="U38" s="790"/>
      <c r="V38" s="794" t="s">
        <v>299</v>
      </c>
      <c r="W38" s="795"/>
      <c r="X38" s="796"/>
    </row>
    <row r="39" spans="1:240" ht="12.75" customHeight="1">
      <c r="A39" s="764"/>
      <c r="B39" s="772"/>
      <c r="C39" s="766"/>
      <c r="D39" s="526">
        <v>1</v>
      </c>
      <c r="E39" s="510"/>
      <c r="F39" s="511">
        <v>4</v>
      </c>
      <c r="G39" s="512">
        <v>0</v>
      </c>
      <c r="H39" s="510"/>
      <c r="I39" s="513">
        <v>4</v>
      </c>
      <c r="J39" s="506">
        <v>3</v>
      </c>
      <c r="K39" s="507"/>
      <c r="L39" s="508">
        <v>3</v>
      </c>
      <c r="M39" s="260"/>
      <c r="N39" s="261"/>
      <c r="O39" s="262"/>
      <c r="P39" s="785"/>
      <c r="Q39" s="786"/>
      <c r="R39" s="787"/>
      <c r="S39" s="791"/>
      <c r="T39" s="792"/>
      <c r="U39" s="793"/>
      <c r="V39" s="797"/>
      <c r="W39" s="798"/>
      <c r="X39" s="799"/>
    </row>
    <row r="40" spans="1:240" s="543" customFormat="1">
      <c r="A40" s="778"/>
      <c r="B40" s="229"/>
      <c r="C40" s="779"/>
      <c r="D40" s="544"/>
      <c r="E40" s="545"/>
      <c r="F40" s="546"/>
      <c r="G40" s="544"/>
      <c r="H40" s="545"/>
      <c r="I40" s="546"/>
      <c r="J40" s="547"/>
      <c r="K40" s="497"/>
      <c r="L40" s="498"/>
      <c r="M40" s="496"/>
      <c r="N40" s="497"/>
      <c r="O40" s="498"/>
      <c r="P40" s="549"/>
      <c r="Q40" s="549"/>
      <c r="R40" s="549"/>
      <c r="S40" s="549"/>
      <c r="U40" s="550"/>
      <c r="V40" s="549"/>
      <c r="X40" s="550"/>
      <c r="Y40" s="549"/>
      <c r="AA40" s="550"/>
      <c r="AB40" s="550"/>
      <c r="AC40" s="550"/>
      <c r="AD40" s="550"/>
      <c r="AE40" s="550"/>
      <c r="AF40" s="550"/>
      <c r="AG40" s="550"/>
      <c r="AH40" s="550"/>
      <c r="AI40" s="550"/>
      <c r="AJ40" s="550"/>
    </row>
    <row r="41" spans="1:240" s="475" customFormat="1">
      <c r="A41" s="778"/>
      <c r="B41" s="210"/>
      <c r="C41" s="779"/>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4"/>
      <c r="AL41" s="214"/>
      <c r="AM41" s="214"/>
      <c r="AN41" s="214"/>
      <c r="AO41" s="214"/>
      <c r="AP41" s="211"/>
      <c r="AQ41" s="211" t="s">
        <v>262</v>
      </c>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0"/>
      <c r="BS41" s="210"/>
      <c r="BT41" s="210"/>
      <c r="BU41" s="210"/>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c r="EO41" s="210"/>
      <c r="EP41" s="210"/>
      <c r="EQ41" s="210"/>
      <c r="ER41" s="210"/>
      <c r="ES41" s="210"/>
      <c r="ET41" s="210"/>
      <c r="EU41" s="210"/>
      <c r="EV41" s="210"/>
      <c r="EW41" s="210"/>
      <c r="EX41" s="210"/>
      <c r="EY41" s="210"/>
      <c r="EZ41" s="210"/>
      <c r="FA41" s="210"/>
      <c r="FB41" s="210"/>
      <c r="FC41" s="210"/>
      <c r="FD41" s="210"/>
      <c r="FE41" s="210"/>
      <c r="FF41" s="210"/>
      <c r="FG41" s="210"/>
      <c r="FH41" s="210"/>
      <c r="FI41" s="210"/>
      <c r="FJ41" s="210"/>
      <c r="FK41" s="210"/>
      <c r="FL41" s="210"/>
      <c r="FM41" s="210"/>
      <c r="FN41" s="210"/>
      <c r="FO41" s="210"/>
      <c r="FP41" s="210"/>
      <c r="FQ41" s="210"/>
      <c r="FR41" s="210"/>
      <c r="FS41" s="210"/>
      <c r="FT41" s="210"/>
      <c r="FU41" s="210"/>
      <c r="FV41" s="210"/>
      <c r="FW41" s="210"/>
      <c r="FX41" s="210"/>
      <c r="FY41" s="210"/>
      <c r="FZ41" s="210"/>
      <c r="GA41" s="210"/>
      <c r="GB41" s="210"/>
      <c r="GC41" s="210"/>
      <c r="GD41" s="210"/>
      <c r="GE41" s="210"/>
      <c r="GF41" s="210"/>
      <c r="GG41" s="210"/>
      <c r="GH41" s="210"/>
      <c r="GI41" s="210"/>
      <c r="GJ41" s="210"/>
      <c r="GK41" s="210"/>
      <c r="GL41" s="210"/>
      <c r="GM41" s="210"/>
      <c r="GN41" s="210"/>
      <c r="GO41" s="210"/>
      <c r="GP41" s="210"/>
      <c r="GQ41" s="210"/>
      <c r="GR41" s="210"/>
      <c r="GS41" s="210"/>
      <c r="GT41" s="210"/>
      <c r="GU41" s="210"/>
      <c r="GV41" s="210"/>
      <c r="GW41" s="210"/>
      <c r="GX41" s="210"/>
      <c r="GY41" s="210"/>
      <c r="GZ41" s="210"/>
      <c r="HA41" s="210"/>
      <c r="HB41" s="210"/>
      <c r="HC41" s="210"/>
      <c r="HD41" s="210"/>
      <c r="HE41" s="210"/>
      <c r="HF41" s="210"/>
      <c r="HG41" s="210"/>
      <c r="HH41" s="210"/>
      <c r="HI41" s="210"/>
      <c r="HJ41" s="210"/>
      <c r="HK41" s="210"/>
      <c r="HL41" s="210"/>
      <c r="HM41" s="210"/>
      <c r="HN41" s="210"/>
      <c r="HO41" s="210"/>
      <c r="HP41" s="210"/>
      <c r="HQ41" s="210"/>
      <c r="HR41" s="210"/>
      <c r="HS41" s="210"/>
      <c r="HT41" s="210"/>
      <c r="HU41" s="210"/>
      <c r="HV41" s="210"/>
      <c r="HW41" s="210"/>
      <c r="HX41" s="210"/>
      <c r="HY41" s="210"/>
      <c r="HZ41" s="210"/>
      <c r="IA41" s="210"/>
      <c r="IB41" s="210"/>
      <c r="IC41" s="210"/>
      <c r="ID41" s="210"/>
      <c r="IE41" s="210"/>
      <c r="IF41" s="210"/>
    </row>
    <row r="42" spans="1:240" s="475" customFormat="1">
      <c r="A42" s="213"/>
      <c r="B42" s="210"/>
      <c r="C42" s="210"/>
      <c r="D42" s="210"/>
      <c r="E42" s="210"/>
      <c r="F42" s="210"/>
      <c r="G42" s="210"/>
      <c r="H42" s="214"/>
      <c r="I42" s="215"/>
      <c r="J42" s="216"/>
      <c r="K42" s="214"/>
      <c r="L42" s="215"/>
      <c r="M42" s="216"/>
      <c r="N42" s="214"/>
      <c r="O42" s="215"/>
      <c r="P42" s="216"/>
      <c r="Q42" s="214"/>
      <c r="R42" s="215"/>
      <c r="S42" s="216"/>
      <c r="T42" s="214"/>
      <c r="U42" s="215"/>
      <c r="V42" s="216"/>
      <c r="W42" s="214"/>
      <c r="X42" s="215"/>
      <c r="Y42" s="216"/>
      <c r="Z42" s="216"/>
      <c r="AA42" s="215"/>
      <c r="AB42" s="215"/>
      <c r="AC42" s="215"/>
      <c r="AD42" s="215"/>
      <c r="AE42" s="215"/>
      <c r="AF42" s="215"/>
      <c r="AG42" s="215"/>
      <c r="AH42" s="215"/>
      <c r="AI42" s="215"/>
      <c r="AJ42" s="215"/>
      <c r="AK42" s="214"/>
      <c r="AL42" s="214"/>
      <c r="AM42" s="214"/>
      <c r="AN42" s="214"/>
      <c r="AO42" s="214"/>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1"/>
      <c r="FI42" s="211"/>
      <c r="FJ42" s="211"/>
      <c r="FK42" s="211"/>
      <c r="FL42" s="211"/>
      <c r="FM42" s="211"/>
      <c r="FN42" s="211"/>
      <c r="FO42" s="211"/>
      <c r="FP42" s="211"/>
      <c r="FQ42" s="211"/>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12"/>
      <c r="GQ42" s="212"/>
      <c r="GR42" s="212"/>
      <c r="GS42" s="212"/>
      <c r="GT42" s="212"/>
      <c r="GU42" s="212"/>
      <c r="GV42" s="212"/>
      <c r="GW42" s="212"/>
      <c r="GX42" s="212"/>
      <c r="GY42" s="212"/>
      <c r="GZ42" s="212"/>
      <c r="HA42" s="212"/>
      <c r="HB42" s="212"/>
      <c r="HC42" s="212"/>
      <c r="HD42" s="212"/>
      <c r="HE42" s="212"/>
      <c r="HF42" s="212"/>
      <c r="HG42" s="212"/>
      <c r="HH42" s="212"/>
      <c r="HI42" s="212"/>
      <c r="HJ42" s="212"/>
      <c r="HK42" s="212"/>
      <c r="HL42" s="212"/>
      <c r="HM42" s="212"/>
      <c r="HN42" s="212"/>
      <c r="HO42" s="212"/>
      <c r="HP42" s="212"/>
      <c r="HQ42" s="212"/>
      <c r="HR42" s="212"/>
      <c r="HS42" s="212"/>
      <c r="HT42" s="212"/>
      <c r="HU42" s="212"/>
      <c r="HV42" s="212"/>
      <c r="HW42" s="212"/>
      <c r="HX42" s="212"/>
      <c r="HY42" s="212"/>
      <c r="HZ42" s="212"/>
      <c r="IA42" s="212"/>
      <c r="IB42" s="212"/>
      <c r="IC42" s="212"/>
      <c r="ID42" s="212"/>
      <c r="IE42" s="212"/>
      <c r="IF42" s="212"/>
    </row>
    <row r="43" spans="1:240" s="475" customFormat="1">
      <c r="A43" s="213"/>
      <c r="B43" s="210"/>
      <c r="C43" s="210"/>
      <c r="D43" s="210"/>
      <c r="E43" s="210"/>
      <c r="F43" s="210"/>
      <c r="G43" s="210"/>
      <c r="H43" s="214"/>
      <c r="I43" s="210"/>
      <c r="J43" s="216"/>
      <c r="K43" s="214"/>
      <c r="L43" s="215"/>
      <c r="M43" s="216"/>
      <c r="N43" s="214"/>
      <c r="O43" s="215"/>
      <c r="P43" s="216"/>
      <c r="Q43" s="214"/>
      <c r="R43" s="215"/>
      <c r="S43" s="216"/>
      <c r="T43" s="214"/>
      <c r="U43" s="215"/>
      <c r="V43" s="216"/>
      <c r="W43" s="214"/>
      <c r="X43" s="215"/>
      <c r="Y43" s="216"/>
      <c r="Z43" s="216"/>
      <c r="AA43" s="215"/>
      <c r="AB43" s="215"/>
      <c r="AC43" s="215"/>
      <c r="AD43" s="215"/>
      <c r="AE43" s="215"/>
      <c r="AF43" s="215"/>
      <c r="AG43" s="215"/>
      <c r="AH43" s="215"/>
      <c r="AI43" s="215"/>
      <c r="AJ43" s="215"/>
      <c r="AK43" s="214"/>
      <c r="AL43" s="214"/>
      <c r="AM43" s="214"/>
      <c r="AN43" s="214"/>
      <c r="AO43" s="214"/>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1"/>
      <c r="FO43" s="211"/>
      <c r="FP43" s="211"/>
      <c r="FQ43" s="211"/>
      <c r="FR43" s="212"/>
      <c r="FS43" s="212"/>
      <c r="FT43" s="212"/>
      <c r="FU43" s="212"/>
      <c r="FV43" s="212"/>
      <c r="FW43" s="212"/>
      <c r="FX43" s="212"/>
      <c r="FY43" s="212"/>
      <c r="FZ43" s="212"/>
      <c r="GA43" s="212"/>
      <c r="GB43" s="212"/>
      <c r="GC43" s="212"/>
      <c r="GD43" s="212"/>
      <c r="GE43" s="212"/>
      <c r="GF43" s="212"/>
      <c r="GG43" s="212"/>
      <c r="GH43" s="212"/>
      <c r="GI43" s="212"/>
      <c r="GJ43" s="212"/>
      <c r="GK43" s="212"/>
      <c r="GL43" s="212"/>
      <c r="GM43" s="212"/>
      <c r="GN43" s="212"/>
      <c r="GO43" s="212"/>
      <c r="GP43" s="212"/>
      <c r="GQ43" s="212"/>
      <c r="GR43" s="212"/>
      <c r="GS43" s="212"/>
      <c r="GT43" s="212"/>
      <c r="GU43" s="212"/>
      <c r="GV43" s="212"/>
      <c r="GW43" s="212"/>
      <c r="GX43" s="212"/>
      <c r="GY43" s="212"/>
      <c r="GZ43" s="212"/>
      <c r="HA43" s="212"/>
      <c r="HB43" s="212"/>
      <c r="HC43" s="212"/>
      <c r="HD43" s="212"/>
      <c r="HE43" s="212"/>
      <c r="HF43" s="212"/>
      <c r="HG43" s="212"/>
      <c r="HH43" s="212"/>
      <c r="HI43" s="212"/>
      <c r="HJ43" s="212"/>
      <c r="HK43" s="212"/>
      <c r="HL43" s="212"/>
      <c r="HM43" s="212"/>
      <c r="HN43" s="212"/>
      <c r="HO43" s="212"/>
      <c r="HP43" s="212"/>
      <c r="HQ43" s="212"/>
      <c r="HR43" s="212"/>
      <c r="HS43" s="212"/>
      <c r="HT43" s="212"/>
      <c r="HU43" s="212"/>
      <c r="HV43" s="212"/>
      <c r="HW43" s="212"/>
      <c r="HX43" s="212"/>
      <c r="HY43" s="212"/>
      <c r="HZ43" s="212"/>
      <c r="IA43" s="212"/>
      <c r="IB43" s="212"/>
      <c r="IC43" s="212"/>
      <c r="ID43" s="212"/>
      <c r="IE43" s="212"/>
      <c r="IF43" s="212"/>
    </row>
    <row r="44" spans="1:240" s="475" customFormat="1">
      <c r="A44" s="213"/>
      <c r="B44" s="210"/>
      <c r="C44" s="210"/>
      <c r="D44" s="210"/>
      <c r="E44" s="210"/>
      <c r="F44" s="210"/>
      <c r="G44" s="210"/>
      <c r="H44" s="214"/>
      <c r="I44" s="215"/>
      <c r="J44" s="216"/>
      <c r="K44" s="214"/>
      <c r="L44" s="215"/>
      <c r="M44" s="216"/>
      <c r="N44" s="214"/>
      <c r="O44" s="215"/>
      <c r="P44" s="216"/>
      <c r="Q44" s="214"/>
      <c r="R44" s="215"/>
      <c r="S44" s="216"/>
      <c r="T44" s="214"/>
      <c r="U44" s="215"/>
      <c r="V44" s="216"/>
      <c r="W44" s="214"/>
      <c r="X44" s="215"/>
      <c r="Y44" s="216"/>
      <c r="Z44" s="216"/>
      <c r="AA44" s="215"/>
      <c r="AB44" s="215"/>
      <c r="AC44" s="215"/>
      <c r="AD44" s="215"/>
      <c r="AE44" s="215"/>
      <c r="AF44" s="215"/>
      <c r="AG44" s="215"/>
      <c r="AH44" s="215"/>
      <c r="AI44" s="215"/>
      <c r="AJ44" s="215"/>
      <c r="AK44" s="214"/>
      <c r="AL44" s="214"/>
      <c r="AM44" s="214"/>
      <c r="AN44" s="214"/>
      <c r="AO44" s="214"/>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c r="EO44" s="211"/>
      <c r="EP44" s="211"/>
      <c r="EQ44" s="211"/>
      <c r="ER44" s="211"/>
      <c r="ES44" s="211"/>
      <c r="ET44" s="211"/>
      <c r="EU44" s="211"/>
      <c r="EV44" s="211"/>
      <c r="EW44" s="211"/>
      <c r="EX44" s="211"/>
      <c r="EY44" s="211"/>
      <c r="EZ44" s="211"/>
      <c r="FA44" s="211"/>
      <c r="FB44" s="211"/>
      <c r="FC44" s="211"/>
      <c r="FD44" s="211"/>
      <c r="FE44" s="211"/>
      <c r="FF44" s="211"/>
      <c r="FG44" s="211"/>
      <c r="FH44" s="211"/>
      <c r="FI44" s="211"/>
      <c r="FJ44" s="211"/>
      <c r="FK44" s="211"/>
      <c r="FL44" s="211"/>
      <c r="FM44" s="211"/>
      <c r="FN44" s="211"/>
      <c r="FO44" s="211"/>
      <c r="FP44" s="211"/>
      <c r="FQ44" s="211"/>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12"/>
      <c r="GQ44" s="212"/>
      <c r="GR44" s="212"/>
      <c r="GS44" s="212"/>
      <c r="GT44" s="212"/>
      <c r="GU44" s="212"/>
      <c r="GV44" s="212"/>
      <c r="GW44" s="212"/>
      <c r="GX44" s="212"/>
      <c r="GY44" s="212"/>
      <c r="GZ44" s="212"/>
      <c r="HA44" s="212"/>
      <c r="HB44" s="212"/>
      <c r="HC44" s="212"/>
      <c r="HD44" s="212"/>
      <c r="HE44" s="212"/>
      <c r="HF44" s="212"/>
      <c r="HG44" s="212"/>
      <c r="HH44" s="212"/>
      <c r="HI44" s="212"/>
      <c r="HJ44" s="212"/>
      <c r="HK44" s="212"/>
      <c r="HL44" s="212"/>
      <c r="HM44" s="212"/>
      <c r="HN44" s="212"/>
      <c r="HO44" s="212"/>
      <c r="HP44" s="212"/>
      <c r="HQ44" s="212"/>
      <c r="HR44" s="212"/>
      <c r="HS44" s="212"/>
      <c r="HT44" s="212"/>
      <c r="HU44" s="212"/>
      <c r="HV44" s="212"/>
      <c r="HW44" s="212"/>
      <c r="HX44" s="212"/>
      <c r="HY44" s="212"/>
      <c r="HZ44" s="212"/>
      <c r="IA44" s="212"/>
      <c r="IB44" s="212"/>
      <c r="IC44" s="212"/>
      <c r="ID44" s="212"/>
      <c r="IE44" s="212"/>
      <c r="IF44" s="212"/>
    </row>
    <row r="45" spans="1:240" s="475" customFormat="1">
      <c r="A45" s="213"/>
      <c r="B45" s="210"/>
      <c r="C45" s="210"/>
      <c r="D45" s="210"/>
      <c r="E45" s="210"/>
      <c r="F45" s="210"/>
      <c r="G45" s="210"/>
      <c r="H45" s="214"/>
      <c r="I45" s="215"/>
      <c r="J45" s="216"/>
      <c r="K45" s="214"/>
      <c r="L45" s="215"/>
      <c r="M45" s="216"/>
      <c r="N45" s="214"/>
      <c r="O45" s="215"/>
      <c r="P45" s="216"/>
      <c r="Q45" s="214"/>
      <c r="R45" s="215"/>
      <c r="S45" s="216"/>
      <c r="T45" s="214"/>
      <c r="U45" s="215"/>
      <c r="V45" s="216"/>
      <c r="W45" s="214"/>
      <c r="X45" s="215"/>
      <c r="Y45" s="216"/>
      <c r="Z45" s="216"/>
      <c r="AA45" s="215"/>
      <c r="AB45" s="215"/>
      <c r="AC45" s="215"/>
      <c r="AD45" s="215"/>
      <c r="AE45" s="215"/>
      <c r="AF45" s="215"/>
      <c r="AG45" s="215"/>
      <c r="AH45" s="215"/>
      <c r="AI45" s="215"/>
      <c r="AJ45" s="215"/>
      <c r="AK45" s="214"/>
      <c r="AL45" s="214"/>
      <c r="AM45" s="214"/>
      <c r="AN45" s="214"/>
      <c r="AO45" s="214"/>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1"/>
      <c r="FF45" s="211"/>
      <c r="FG45" s="211"/>
      <c r="FH45" s="211"/>
      <c r="FI45" s="211"/>
      <c r="FJ45" s="211"/>
      <c r="FK45" s="211"/>
      <c r="FL45" s="211"/>
      <c r="FM45" s="211"/>
      <c r="FN45" s="211"/>
      <c r="FO45" s="211"/>
      <c r="FP45" s="211"/>
      <c r="FQ45" s="211"/>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12"/>
      <c r="GQ45" s="212"/>
      <c r="GR45" s="212"/>
      <c r="GS45" s="212"/>
      <c r="GT45" s="212"/>
      <c r="GU45" s="212"/>
      <c r="GV45" s="212"/>
      <c r="GW45" s="212"/>
      <c r="GX45" s="212"/>
      <c r="GY45" s="212"/>
      <c r="GZ45" s="212"/>
      <c r="HA45" s="212"/>
      <c r="HB45" s="212"/>
      <c r="HC45" s="212"/>
      <c r="HD45" s="212"/>
      <c r="HE45" s="212"/>
      <c r="HF45" s="212"/>
      <c r="HG45" s="212"/>
      <c r="HH45" s="212"/>
      <c r="HI45" s="212"/>
      <c r="HJ45" s="212"/>
      <c r="HK45" s="212"/>
      <c r="HL45" s="212"/>
      <c r="HM45" s="212"/>
      <c r="HN45" s="212"/>
      <c r="HO45" s="212"/>
      <c r="HP45" s="212"/>
      <c r="HQ45" s="212"/>
      <c r="HR45" s="212"/>
      <c r="HS45" s="212"/>
      <c r="HT45" s="212"/>
      <c r="HU45" s="212"/>
      <c r="HV45" s="212"/>
      <c r="HW45" s="212"/>
      <c r="HX45" s="212"/>
      <c r="HY45" s="212"/>
      <c r="HZ45" s="212"/>
      <c r="IA45" s="212"/>
      <c r="IB45" s="212"/>
      <c r="IC45" s="212"/>
      <c r="ID45" s="212"/>
      <c r="IE45" s="212"/>
      <c r="IF45" s="212"/>
    </row>
    <row r="46" spans="1:240" s="475" customFormat="1">
      <c r="A46" s="217"/>
      <c r="B46" s="217"/>
      <c r="C46" s="217" t="s">
        <v>200</v>
      </c>
      <c r="D46" s="218"/>
      <c r="E46" s="218"/>
      <c r="F46" s="218"/>
      <c r="G46" s="218"/>
      <c r="H46" s="218"/>
      <c r="I46" s="218"/>
      <c r="J46" s="218"/>
      <c r="K46" s="218"/>
      <c r="L46" s="218"/>
      <c r="M46" s="216"/>
      <c r="N46" s="214"/>
      <c r="O46" s="215"/>
      <c r="P46" s="216"/>
      <c r="Q46" s="214"/>
      <c r="R46" s="215"/>
      <c r="S46" s="216"/>
      <c r="T46" s="214"/>
      <c r="U46" s="215"/>
      <c r="V46" s="214"/>
      <c r="W46" s="214"/>
      <c r="X46" s="215"/>
      <c r="Y46" s="216"/>
      <c r="Z46" s="214"/>
      <c r="AA46" s="215"/>
      <c r="AB46" s="215"/>
      <c r="AC46" s="215"/>
      <c r="AD46" s="215"/>
      <c r="AE46" s="215"/>
      <c r="AF46" s="215"/>
      <c r="AG46" s="215"/>
      <c r="AH46" s="215"/>
      <c r="AI46" s="215"/>
      <c r="AJ46" s="215"/>
      <c r="AK46" s="214"/>
      <c r="AL46" s="214"/>
      <c r="AM46" s="214"/>
      <c r="AN46" s="214"/>
      <c r="AO46" s="214"/>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c r="EO46" s="211"/>
      <c r="EP46" s="211"/>
      <c r="EQ46" s="211"/>
      <c r="ER46" s="211"/>
      <c r="ES46" s="211"/>
      <c r="ET46" s="211"/>
      <c r="EU46" s="211"/>
      <c r="EV46" s="211"/>
      <c r="EW46" s="211"/>
      <c r="EX46" s="211"/>
      <c r="EY46" s="211"/>
      <c r="EZ46" s="211"/>
      <c r="FA46" s="211"/>
      <c r="FB46" s="211"/>
      <c r="FC46" s="211"/>
      <c r="FD46" s="211"/>
      <c r="FE46" s="211"/>
      <c r="FF46" s="211"/>
      <c r="FG46" s="211"/>
      <c r="FH46" s="211"/>
      <c r="FI46" s="211"/>
      <c r="FJ46" s="211"/>
      <c r="FK46" s="211"/>
      <c r="FL46" s="211"/>
      <c r="FM46" s="211"/>
      <c r="FN46" s="211"/>
      <c r="FO46" s="211"/>
      <c r="FP46" s="211"/>
      <c r="FQ46" s="211"/>
      <c r="FR46" s="212"/>
      <c r="FS46" s="212"/>
      <c r="FT46" s="212"/>
      <c r="FU46" s="212"/>
      <c r="FV46" s="212"/>
      <c r="FW46" s="212"/>
      <c r="FX46" s="212"/>
      <c r="FY46" s="212"/>
      <c r="FZ46" s="212"/>
      <c r="GA46" s="212"/>
      <c r="GB46" s="212"/>
      <c r="GC46" s="212"/>
      <c r="GD46" s="212"/>
      <c r="GE46" s="212"/>
      <c r="GF46" s="212"/>
      <c r="GG46" s="212"/>
      <c r="GH46" s="212"/>
      <c r="GI46" s="212"/>
      <c r="GJ46" s="212"/>
      <c r="GK46" s="212"/>
      <c r="GL46" s="212"/>
      <c r="GM46" s="212"/>
      <c r="GN46" s="212"/>
      <c r="GO46" s="212"/>
      <c r="GP46" s="212"/>
      <c r="GQ46" s="212"/>
      <c r="GR46" s="212"/>
      <c r="GS46" s="212"/>
      <c r="GT46" s="212"/>
      <c r="GU46" s="212"/>
      <c r="GV46" s="212"/>
      <c r="GW46" s="212"/>
      <c r="GX46" s="212"/>
      <c r="GY46" s="212"/>
      <c r="GZ46" s="212"/>
      <c r="HA46" s="212"/>
      <c r="HB46" s="212"/>
      <c r="HC46" s="212"/>
      <c r="HD46" s="212"/>
      <c r="HE46" s="212"/>
      <c r="HF46" s="212"/>
      <c r="HG46" s="212"/>
      <c r="HH46" s="212"/>
      <c r="HI46" s="212"/>
      <c r="HJ46" s="212"/>
      <c r="HK46" s="212"/>
      <c r="HL46" s="212"/>
      <c r="HM46" s="212"/>
      <c r="HN46" s="212"/>
      <c r="HO46" s="212"/>
      <c r="HP46" s="212"/>
      <c r="HQ46" s="212"/>
      <c r="HR46" s="212"/>
      <c r="HS46" s="212"/>
      <c r="HT46" s="212"/>
      <c r="HU46" s="212"/>
      <c r="HV46" s="212"/>
      <c r="HW46" s="212"/>
      <c r="HX46" s="212"/>
      <c r="HY46" s="212"/>
      <c r="HZ46" s="212"/>
      <c r="IA46" s="212"/>
      <c r="IB46" s="212"/>
      <c r="IC46" s="212"/>
      <c r="ID46" s="212"/>
      <c r="IE46" s="212"/>
      <c r="IF46" s="212"/>
    </row>
  </sheetData>
  <protectedRanges>
    <protectedRange sqref="D1" name="Diapazons1_6_1_1_1"/>
    <protectedRange sqref="N42:N46" name="Diapazons4_1"/>
    <protectedRange sqref="R42:Z46" name="Diapazons2_1"/>
    <protectedRange sqref="I42:I46 M42:N46 A42:F46" name="Diapazons1_9_2_1"/>
    <protectedRange sqref="L42:L46" name="Diapazons3_1"/>
  </protectedRanges>
  <mergeCells count="109">
    <mergeCell ref="S31:U31"/>
    <mergeCell ref="V31:X31"/>
    <mergeCell ref="P31:R31"/>
    <mergeCell ref="P32:R33"/>
    <mergeCell ref="S32:U33"/>
    <mergeCell ref="V38:X39"/>
    <mergeCell ref="V32:X33"/>
    <mergeCell ref="V34:X35"/>
    <mergeCell ref="V36:X37"/>
    <mergeCell ref="P36:R37"/>
    <mergeCell ref="P38:R39"/>
    <mergeCell ref="S36:U37"/>
    <mergeCell ref="S38:U39"/>
    <mergeCell ref="P34:R35"/>
    <mergeCell ref="S34:U35"/>
    <mergeCell ref="A40:A41"/>
    <mergeCell ref="C40:C41"/>
    <mergeCell ref="A36:A37"/>
    <mergeCell ref="B36:B37"/>
    <mergeCell ref="C36:C37"/>
    <mergeCell ref="A38:A39"/>
    <mergeCell ref="B38:B39"/>
    <mergeCell ref="C38:C39"/>
    <mergeCell ref="A32:A33"/>
    <mergeCell ref="B32:B33"/>
    <mergeCell ref="C32:C33"/>
    <mergeCell ref="A34:A35"/>
    <mergeCell ref="B34:B35"/>
    <mergeCell ref="C34:C35"/>
    <mergeCell ref="AO19:AO20"/>
    <mergeCell ref="AO21:AO22"/>
    <mergeCell ref="AO27:AO28"/>
    <mergeCell ref="AO23:AO24"/>
    <mergeCell ref="AO25:AO26"/>
    <mergeCell ref="AO17:AO18"/>
    <mergeCell ref="AO13:AO14"/>
    <mergeCell ref="AO9:AO10"/>
    <mergeCell ref="AO15:AO16"/>
    <mergeCell ref="D1:AL2"/>
    <mergeCell ref="B21:B22"/>
    <mergeCell ref="B23:B24"/>
    <mergeCell ref="B13:B14"/>
    <mergeCell ref="B25:B26"/>
    <mergeCell ref="B19:B20"/>
    <mergeCell ref="B15:B16"/>
    <mergeCell ref="B17:B18"/>
    <mergeCell ref="AL6:AN6"/>
    <mergeCell ref="C11:C12"/>
    <mergeCell ref="AK11:AK12"/>
    <mergeCell ref="AL11:AL12"/>
    <mergeCell ref="AN11:AN12"/>
    <mergeCell ref="A25:A26"/>
    <mergeCell ref="C25:C26"/>
    <mergeCell ref="AK25:AK26"/>
    <mergeCell ref="AL25:AL26"/>
    <mergeCell ref="AN25:AN26"/>
    <mergeCell ref="A27:A28"/>
    <mergeCell ref="C27:C28"/>
    <mergeCell ref="AK27:AK28"/>
    <mergeCell ref="AL27:AL28"/>
    <mergeCell ref="AN27:AN28"/>
    <mergeCell ref="B27:B28"/>
    <mergeCell ref="A21:A22"/>
    <mergeCell ref="C21:C22"/>
    <mergeCell ref="AK21:AK22"/>
    <mergeCell ref="AL21:AL22"/>
    <mergeCell ref="AN21:AN22"/>
    <mergeCell ref="A23:A24"/>
    <mergeCell ref="C23:C24"/>
    <mergeCell ref="AK23:AK24"/>
    <mergeCell ref="AL23:AL24"/>
    <mergeCell ref="AN23:AN24"/>
    <mergeCell ref="A17:A18"/>
    <mergeCell ref="C17:C18"/>
    <mergeCell ref="AK17:AK18"/>
    <mergeCell ref="AL17:AL18"/>
    <mergeCell ref="AN17:AN18"/>
    <mergeCell ref="A19:A20"/>
    <mergeCell ref="C19:C20"/>
    <mergeCell ref="AK19:AK20"/>
    <mergeCell ref="AL19:AL20"/>
    <mergeCell ref="AN19:AN20"/>
    <mergeCell ref="A15:A16"/>
    <mergeCell ref="C15:C16"/>
    <mergeCell ref="AK15:AK16"/>
    <mergeCell ref="AL15:AL16"/>
    <mergeCell ref="AN15:AN16"/>
    <mergeCell ref="A13:A14"/>
    <mergeCell ref="C13:C14"/>
    <mergeCell ref="AK13:AK14"/>
    <mergeCell ref="AL13:AL14"/>
    <mergeCell ref="AN13:AN14"/>
    <mergeCell ref="AS12:BI12"/>
    <mergeCell ref="B11:B12"/>
    <mergeCell ref="A9:A10"/>
    <mergeCell ref="C9:C10"/>
    <mergeCell ref="AK9:AK10"/>
    <mergeCell ref="AL9:AL10"/>
    <mergeCell ref="AN9:AN10"/>
    <mergeCell ref="B9:B10"/>
    <mergeCell ref="B7:B8"/>
    <mergeCell ref="A7:A8"/>
    <mergeCell ref="C7:C8"/>
    <mergeCell ref="AK7:AK8"/>
    <mergeCell ref="AL7:AL8"/>
    <mergeCell ref="AN7:AN8"/>
    <mergeCell ref="A11:A12"/>
    <mergeCell ref="AO7:AO8"/>
    <mergeCell ref="AO11:AO12"/>
  </mergeCells>
  <conditionalFormatting sqref="G42:G45">
    <cfRule type="expression" dxfId="967" priority="87" stopIfTrue="1">
      <formula>A42=0</formula>
    </cfRule>
  </conditionalFormatting>
  <conditionalFormatting sqref="H42:H45">
    <cfRule type="expression" dxfId="966" priority="86" stopIfTrue="1">
      <formula>A42=0</formula>
    </cfRule>
  </conditionalFormatting>
  <conditionalFormatting sqref="J42:J45">
    <cfRule type="expression" dxfId="965" priority="85" stopIfTrue="1">
      <formula>A42=0</formula>
    </cfRule>
  </conditionalFormatting>
  <conditionalFormatting sqref="R42:R46">
    <cfRule type="expression" dxfId="964" priority="83" stopIfTrue="1">
      <formula>A42=0</formula>
    </cfRule>
    <cfRule type="expression" dxfId="963" priority="84" stopIfTrue="1">
      <formula>R42=99</formula>
    </cfRule>
  </conditionalFormatting>
  <conditionalFormatting sqref="O42:O46 AA42:AA46">
    <cfRule type="expression" dxfId="962" priority="82" stopIfTrue="1">
      <formula>A42=0</formula>
    </cfRule>
  </conditionalFormatting>
  <conditionalFormatting sqref="P42:P46">
    <cfRule type="expression" dxfId="961" priority="81" stopIfTrue="1">
      <formula>A42=0</formula>
    </cfRule>
  </conditionalFormatting>
  <conditionalFormatting sqref="S42:S46">
    <cfRule type="expression" dxfId="960" priority="80" stopIfTrue="1">
      <formula>A42=0</formula>
    </cfRule>
  </conditionalFormatting>
  <conditionalFormatting sqref="W42:W46">
    <cfRule type="expression" dxfId="959" priority="79" stopIfTrue="1">
      <formula>A42=0</formula>
    </cfRule>
  </conditionalFormatting>
  <conditionalFormatting sqref="Y42:Y46">
    <cfRule type="expression" dxfId="958" priority="78" stopIfTrue="1">
      <formula>A42=0</formula>
    </cfRule>
  </conditionalFormatting>
  <conditionalFormatting sqref="D42:D45">
    <cfRule type="expression" dxfId="957" priority="75" stopIfTrue="1">
      <formula>L42=1</formula>
    </cfRule>
    <cfRule type="expression" dxfId="956" priority="76" stopIfTrue="1">
      <formula>L42=2</formula>
    </cfRule>
    <cfRule type="expression" dxfId="955" priority="77" stopIfTrue="1">
      <formula>L42=3</formula>
    </cfRule>
  </conditionalFormatting>
  <conditionalFormatting sqref="T42:T46">
    <cfRule type="expression" dxfId="954" priority="73" stopIfTrue="1">
      <formula>A42=0</formula>
    </cfRule>
    <cfRule type="expression" dxfId="953" priority="74" stopIfTrue="1">
      <formula>T42=99</formula>
    </cfRule>
  </conditionalFormatting>
  <conditionalFormatting sqref="V42:V45">
    <cfRule type="expression" dxfId="952" priority="71" stopIfTrue="1">
      <formula>A42=0</formula>
    </cfRule>
    <cfRule type="expression" dxfId="951" priority="72" stopIfTrue="1">
      <formula>V42=99</formula>
    </cfRule>
  </conditionalFormatting>
  <conditionalFormatting sqref="X42:X46">
    <cfRule type="expression" dxfId="950" priority="69" stopIfTrue="1">
      <formula>A42=0</formula>
    </cfRule>
    <cfRule type="expression" dxfId="949" priority="70" stopIfTrue="1">
      <formula>X42=99</formula>
    </cfRule>
  </conditionalFormatting>
  <conditionalFormatting sqref="Z42:Z45">
    <cfRule type="expression" dxfId="948" priority="67" stopIfTrue="1">
      <formula>A42=0</formula>
    </cfRule>
    <cfRule type="expression" dxfId="947" priority="68" stopIfTrue="1">
      <formula>Z42=99</formula>
    </cfRule>
  </conditionalFormatting>
  <conditionalFormatting sqref="M42:M46">
    <cfRule type="expression" dxfId="946" priority="66" stopIfTrue="1">
      <formula>A42=0</formula>
    </cfRule>
  </conditionalFormatting>
  <conditionalFormatting sqref="L42:L45">
    <cfRule type="cellIs" dxfId="945" priority="63" stopIfTrue="1" operator="equal">
      <formula>1</formula>
    </cfRule>
    <cfRule type="cellIs" dxfId="944" priority="64" stopIfTrue="1" operator="equal">
      <formula>2</formula>
    </cfRule>
    <cfRule type="cellIs" dxfId="943" priority="65" stopIfTrue="1" operator="equal">
      <formula>3</formula>
    </cfRule>
  </conditionalFormatting>
  <conditionalFormatting sqref="G42:G44">
    <cfRule type="expression" dxfId="942" priority="62" stopIfTrue="1">
      <formula>A42=0</formula>
    </cfRule>
  </conditionalFormatting>
  <conditionalFormatting sqref="H42:H45">
    <cfRule type="expression" dxfId="941" priority="61" stopIfTrue="1">
      <formula>A42=0</formula>
    </cfRule>
  </conditionalFormatting>
  <conditionalFormatting sqref="J42:J44">
    <cfRule type="expression" dxfId="940" priority="60" stopIfTrue="1">
      <formula>A42=0</formula>
    </cfRule>
  </conditionalFormatting>
  <conditionalFormatting sqref="R42:R44">
    <cfRule type="expression" dxfId="939" priority="58" stopIfTrue="1">
      <formula>A42=0</formula>
    </cfRule>
    <cfRule type="expression" dxfId="938" priority="59" stopIfTrue="1">
      <formula>R42=99</formula>
    </cfRule>
  </conditionalFormatting>
  <conditionalFormatting sqref="O42:O44">
    <cfRule type="expression" dxfId="937" priority="57" stopIfTrue="1">
      <formula>A42=0</formula>
    </cfRule>
  </conditionalFormatting>
  <conditionalFormatting sqref="P42:P44">
    <cfRule type="expression" dxfId="936" priority="56" stopIfTrue="1">
      <formula>A42=0</formula>
    </cfRule>
  </conditionalFormatting>
  <conditionalFormatting sqref="Q42:Q46">
    <cfRule type="expression" dxfId="935" priority="55" stopIfTrue="1">
      <formula>A42=0</formula>
    </cfRule>
  </conditionalFormatting>
  <conditionalFormatting sqref="S42:S44">
    <cfRule type="expression" dxfId="934" priority="54" stopIfTrue="1">
      <formula>A42=0</formula>
    </cfRule>
  </conditionalFormatting>
  <conditionalFormatting sqref="U42:U46">
    <cfRule type="expression" dxfId="933" priority="53" stopIfTrue="1">
      <formula>A42=0</formula>
    </cfRule>
  </conditionalFormatting>
  <conditionalFormatting sqref="W42:W44">
    <cfRule type="expression" dxfId="932" priority="52" stopIfTrue="1">
      <formula>A42=0</formula>
    </cfRule>
  </conditionalFormatting>
  <conditionalFormatting sqref="Y42:Y44">
    <cfRule type="expression" dxfId="931" priority="51" stopIfTrue="1">
      <formula>A42=0</formula>
    </cfRule>
  </conditionalFormatting>
  <conditionalFormatting sqref="D42:D44">
    <cfRule type="expression" dxfId="930" priority="48" stopIfTrue="1">
      <formula>L42=1</formula>
    </cfRule>
    <cfRule type="expression" dxfId="929" priority="49" stopIfTrue="1">
      <formula>L42=2</formula>
    </cfRule>
    <cfRule type="expression" dxfId="928" priority="50" stopIfTrue="1">
      <formula>L42=3</formula>
    </cfRule>
  </conditionalFormatting>
  <conditionalFormatting sqref="T42:T44">
    <cfRule type="expression" dxfId="927" priority="46" stopIfTrue="1">
      <formula>A42=0</formula>
    </cfRule>
    <cfRule type="expression" dxfId="926" priority="47" stopIfTrue="1">
      <formula>T42=99</formula>
    </cfRule>
  </conditionalFormatting>
  <conditionalFormatting sqref="V42:V44">
    <cfRule type="expression" dxfId="925" priority="44" stopIfTrue="1">
      <formula>A42=0</formula>
    </cfRule>
    <cfRule type="expression" dxfId="924" priority="45" stopIfTrue="1">
      <formula>V42=99</formula>
    </cfRule>
  </conditionalFormatting>
  <conditionalFormatting sqref="X42:X44">
    <cfRule type="expression" dxfId="923" priority="42" stopIfTrue="1">
      <formula>A42=0</formula>
    </cfRule>
    <cfRule type="expression" dxfId="922" priority="43" stopIfTrue="1">
      <formula>X42=99</formula>
    </cfRule>
  </conditionalFormatting>
  <conditionalFormatting sqref="Z42:Z44">
    <cfRule type="expression" dxfId="921" priority="40" stopIfTrue="1">
      <formula>A42=0</formula>
    </cfRule>
    <cfRule type="expression" dxfId="920" priority="41" stopIfTrue="1">
      <formula>Z42=99</formula>
    </cfRule>
  </conditionalFormatting>
  <conditionalFormatting sqref="M42:M44">
    <cfRule type="expression" dxfId="919" priority="39" stopIfTrue="1">
      <formula>A42=0</formula>
    </cfRule>
  </conditionalFormatting>
  <conditionalFormatting sqref="G42:G45">
    <cfRule type="expression" dxfId="918" priority="38" stopIfTrue="1">
      <formula>A42=0</formula>
    </cfRule>
  </conditionalFormatting>
  <conditionalFormatting sqref="H42:H45">
    <cfRule type="expression" dxfId="917" priority="37" stopIfTrue="1">
      <formula>A42=0</formula>
    </cfRule>
  </conditionalFormatting>
  <conditionalFormatting sqref="J42:J45">
    <cfRule type="expression" dxfId="916" priority="36" stopIfTrue="1">
      <formula>A42=0</formula>
    </cfRule>
  </conditionalFormatting>
  <conditionalFormatting sqref="R42:R46">
    <cfRule type="expression" dxfId="915" priority="34" stopIfTrue="1">
      <formula>A42=0</formula>
    </cfRule>
    <cfRule type="expression" dxfId="914" priority="35" stopIfTrue="1">
      <formula>R42=99</formula>
    </cfRule>
  </conditionalFormatting>
  <conditionalFormatting sqref="O42:O46">
    <cfRule type="expression" dxfId="913" priority="33" stopIfTrue="1">
      <formula>A42=0</formula>
    </cfRule>
  </conditionalFormatting>
  <conditionalFormatting sqref="P42:P46">
    <cfRule type="expression" dxfId="912" priority="32" stopIfTrue="1">
      <formula>A42=0</formula>
    </cfRule>
  </conditionalFormatting>
  <conditionalFormatting sqref="Q42:Q46">
    <cfRule type="expression" dxfId="911" priority="31" stopIfTrue="1">
      <formula>A42=0</formula>
    </cfRule>
  </conditionalFormatting>
  <conditionalFormatting sqref="S42:S46">
    <cfRule type="expression" dxfId="910" priority="30" stopIfTrue="1">
      <formula>A42=0</formula>
    </cfRule>
  </conditionalFormatting>
  <conditionalFormatting sqref="U42:U46">
    <cfRule type="expression" dxfId="909" priority="29" stopIfTrue="1">
      <formula>A42=0</formula>
    </cfRule>
  </conditionalFormatting>
  <conditionalFormatting sqref="W42:W46">
    <cfRule type="expression" dxfId="908" priority="28" stopIfTrue="1">
      <formula>A42=0</formula>
    </cfRule>
  </conditionalFormatting>
  <conditionalFormatting sqref="Y42:Y46">
    <cfRule type="expression" dxfId="907" priority="27" stopIfTrue="1">
      <formula>A42=0</formula>
    </cfRule>
  </conditionalFormatting>
  <conditionalFormatting sqref="D42:D45">
    <cfRule type="expression" dxfId="906" priority="24" stopIfTrue="1">
      <formula>L42=1</formula>
    </cfRule>
    <cfRule type="expression" dxfId="905" priority="25" stopIfTrue="1">
      <formula>L42=2</formula>
    </cfRule>
    <cfRule type="expression" dxfId="904" priority="26" stopIfTrue="1">
      <formula>L42=3</formula>
    </cfRule>
  </conditionalFormatting>
  <conditionalFormatting sqref="T42:T46">
    <cfRule type="expression" dxfId="903" priority="22" stopIfTrue="1">
      <formula>A42=0</formula>
    </cfRule>
    <cfRule type="expression" dxfId="902" priority="23" stopIfTrue="1">
      <formula>T42=99</formula>
    </cfRule>
  </conditionalFormatting>
  <conditionalFormatting sqref="V42:V45">
    <cfRule type="expression" dxfId="901" priority="20" stopIfTrue="1">
      <formula>A42=0</formula>
    </cfRule>
    <cfRule type="expression" dxfId="900" priority="21" stopIfTrue="1">
      <formula>V42=99</formula>
    </cfRule>
  </conditionalFormatting>
  <conditionalFormatting sqref="X42:X46">
    <cfRule type="expression" dxfId="899" priority="18" stopIfTrue="1">
      <formula>A42=0</formula>
    </cfRule>
    <cfRule type="expression" dxfId="898" priority="19" stopIfTrue="1">
      <formula>X42=99</formula>
    </cfRule>
  </conditionalFormatting>
  <conditionalFormatting sqref="Z42:Z45">
    <cfRule type="expression" dxfId="897" priority="16" stopIfTrue="1">
      <formula>A42=0</formula>
    </cfRule>
    <cfRule type="expression" dxfId="896" priority="17" stopIfTrue="1">
      <formula>Z42=99</formula>
    </cfRule>
  </conditionalFormatting>
  <conditionalFormatting sqref="M42:M46">
    <cfRule type="expression" dxfId="895" priority="15" stopIfTrue="1">
      <formula>A42=0</formula>
    </cfRule>
  </conditionalFormatting>
  <conditionalFormatting sqref="V42:V45">
    <cfRule type="expression" dxfId="894" priority="14" stopIfTrue="1">
      <formula>FB42=0</formula>
    </cfRule>
  </conditionalFormatting>
  <conditionalFormatting sqref="Z42:Z45">
    <cfRule type="expression" dxfId="893" priority="13" stopIfTrue="1">
      <formula>FF42=0</formula>
    </cfRule>
  </conditionalFormatting>
  <conditionalFormatting sqref="F43">
    <cfRule type="expression" dxfId="892" priority="12" stopIfTrue="1">
      <formula>A43=0</formula>
    </cfRule>
  </conditionalFormatting>
  <conditionalFormatting sqref="I43">
    <cfRule type="expression" dxfId="891" priority="11" stopIfTrue="1">
      <formula>E43=0</formula>
    </cfRule>
  </conditionalFormatting>
  <conditionalFormatting sqref="E43">
    <cfRule type="expression" dxfId="890" priority="88" stopIfTrue="1">
      <formula>FG43=0</formula>
    </cfRule>
  </conditionalFormatting>
  <conditionalFormatting sqref="AB42:AJ42 AJ46 AB46:AF46 AB43:AE45">
    <cfRule type="expression" dxfId="889" priority="89" stopIfTrue="1">
      <formula>Q42=0</formula>
    </cfRule>
  </conditionalFormatting>
  <conditionalFormatting sqref="AG46:AI46">
    <cfRule type="expression" dxfId="888" priority="10" stopIfTrue="1">
      <formula>V46=0</formula>
    </cfRule>
  </conditionalFormatting>
  <conditionalFormatting sqref="AF43:AJ45">
    <cfRule type="expression" dxfId="887" priority="9" stopIfTrue="1">
      <formula>U43=0</formula>
    </cfRule>
  </conditionalFormatting>
  <conditionalFormatting sqref="V46">
    <cfRule type="expression" dxfId="886" priority="7" stopIfTrue="1">
      <formula>C46=0</formula>
    </cfRule>
    <cfRule type="expression" dxfId="885" priority="8" stopIfTrue="1">
      <formula>V46=99</formula>
    </cfRule>
  </conditionalFormatting>
  <conditionalFormatting sqref="V46">
    <cfRule type="expression" dxfId="884" priority="5" stopIfTrue="1">
      <formula>C46=0</formula>
    </cfRule>
    <cfRule type="expression" dxfId="883" priority="6" stopIfTrue="1">
      <formula>V46=99</formula>
    </cfRule>
  </conditionalFormatting>
  <conditionalFormatting sqref="Z46">
    <cfRule type="expression" dxfId="882" priority="3" stopIfTrue="1">
      <formula>G46=0</formula>
    </cfRule>
    <cfRule type="expression" dxfId="881" priority="4" stopIfTrue="1">
      <formula>Z46=99</formula>
    </cfRule>
  </conditionalFormatting>
  <conditionalFormatting sqref="Z46">
    <cfRule type="expression" dxfId="880" priority="1" stopIfTrue="1">
      <formula>G46=0</formula>
    </cfRule>
    <cfRule type="expression" dxfId="879" priority="2" stopIfTrue="1">
      <formula>Z46=99</formula>
    </cfRule>
  </conditionalFormatting>
  <conditionalFormatting sqref="AK41:AO46">
    <cfRule type="expression" dxfId="878" priority="90" stopIfTrue="1">
      <formula>U41=0</formula>
    </cfRule>
    <cfRule type="expression" dxfId="877" priority="91" stopIfTrue="1">
      <formula>AK41=99</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35"/>
  <sheetViews>
    <sheetView topLeftCell="A4" zoomScale="85" zoomScaleNormal="85" workbookViewId="0">
      <selection activeCell="A30" sqref="A30:XFD35"/>
    </sheetView>
  </sheetViews>
  <sheetFormatPr defaultRowHeight="12.75"/>
  <cols>
    <col min="1" max="1" width="3.85546875" style="231" customWidth="1"/>
    <col min="2" max="2" width="10.5703125" style="231" customWidth="1"/>
    <col min="3" max="3" width="24" style="229" customWidth="1"/>
    <col min="4" max="4" width="2.140625" style="230" customWidth="1"/>
    <col min="5" max="5" width="2.140625" style="231" customWidth="1"/>
    <col min="6" max="6" width="2.140625" style="232" customWidth="1"/>
    <col min="7" max="7" width="2.140625" style="230" customWidth="1"/>
    <col min="8" max="8" width="2.140625" style="229" customWidth="1"/>
    <col min="9" max="9" width="2.140625" style="232" customWidth="1"/>
    <col min="10" max="10" width="2.140625" style="230" customWidth="1"/>
    <col min="11" max="11" width="2.140625" style="229" customWidth="1"/>
    <col min="12" max="12" width="2.140625" style="232" customWidth="1"/>
    <col min="13" max="13" width="2.140625" style="230" customWidth="1"/>
    <col min="14" max="14" width="2.140625" style="229" customWidth="1"/>
    <col min="15" max="15" width="2.140625" style="232" customWidth="1"/>
    <col min="16" max="16" width="2.140625" style="230" customWidth="1"/>
    <col min="17" max="17" width="2.140625" style="229" customWidth="1"/>
    <col min="18" max="18" width="2.140625" style="232" customWidth="1"/>
    <col min="19" max="19" width="2.140625" style="230" customWidth="1"/>
    <col min="20" max="20" width="2.140625" style="229" customWidth="1"/>
    <col min="21" max="21" width="2.140625" style="232" customWidth="1"/>
    <col min="22" max="22" width="2.140625" style="230" customWidth="1"/>
    <col min="23" max="23" width="2.140625" style="229" customWidth="1"/>
    <col min="24" max="24" width="2.140625" style="232" customWidth="1"/>
    <col min="25" max="25" width="2.140625" style="230" customWidth="1"/>
    <col min="26" max="26" width="2.140625" style="229" customWidth="1"/>
    <col min="27" max="27" width="2.140625" style="232" customWidth="1"/>
    <col min="28" max="28" width="2.140625" style="232" bestFit="1" customWidth="1"/>
    <col min="29" max="29" width="2.140625" style="232" customWidth="1"/>
    <col min="30" max="30" width="2.28515625" style="232" customWidth="1"/>
    <col min="31" max="31" width="2.28515625" style="230" customWidth="1"/>
    <col min="32" max="32" width="2.42578125" style="229" customWidth="1"/>
    <col min="33" max="34" width="2" style="232" customWidth="1"/>
    <col min="35" max="35" width="2.5703125" style="232" customWidth="1"/>
    <col min="36" max="36" width="2" style="232" customWidth="1"/>
    <col min="37" max="37" width="10.7109375" style="229" customWidth="1"/>
    <col min="38" max="38" width="4.5703125" style="229" customWidth="1"/>
    <col min="39" max="39" width="1.42578125" style="229" customWidth="1"/>
    <col min="40" max="40" width="4" style="229" customWidth="1"/>
    <col min="41" max="256" width="9.140625" style="229"/>
    <col min="257" max="257" width="3.85546875" style="229" customWidth="1"/>
    <col min="258" max="258" width="10.5703125" style="229" customWidth="1"/>
    <col min="259" max="259" width="24" style="229" customWidth="1"/>
    <col min="260" max="283" width="2.140625" style="229" customWidth="1"/>
    <col min="284" max="284" width="2.140625" style="229" bestFit="1" customWidth="1"/>
    <col min="285" max="285" width="2.140625" style="229" customWidth="1"/>
    <col min="286" max="287" width="2.28515625" style="229" customWidth="1"/>
    <col min="288" max="288" width="2.42578125" style="229" customWidth="1"/>
    <col min="289" max="290" width="2" style="229" customWidth="1"/>
    <col min="291" max="291" width="2.5703125" style="229" customWidth="1"/>
    <col min="292" max="292" width="2" style="229" customWidth="1"/>
    <col min="293" max="293" width="10.7109375" style="229" customWidth="1"/>
    <col min="294" max="294" width="4.5703125" style="229" customWidth="1"/>
    <col min="295" max="295" width="1.42578125" style="229" customWidth="1"/>
    <col min="296" max="296" width="4" style="229" customWidth="1"/>
    <col min="297" max="512" width="9.140625" style="229"/>
    <col min="513" max="513" width="3.85546875" style="229" customWidth="1"/>
    <col min="514" max="514" width="10.5703125" style="229" customWidth="1"/>
    <col min="515" max="515" width="24" style="229" customWidth="1"/>
    <col min="516" max="539" width="2.140625" style="229" customWidth="1"/>
    <col min="540" max="540" width="2.140625" style="229" bestFit="1" customWidth="1"/>
    <col min="541" max="541" width="2.140625" style="229" customWidth="1"/>
    <col min="542" max="543" width="2.28515625" style="229" customWidth="1"/>
    <col min="544" max="544" width="2.42578125" style="229" customWidth="1"/>
    <col min="545" max="546" width="2" style="229" customWidth="1"/>
    <col min="547" max="547" width="2.5703125" style="229" customWidth="1"/>
    <col min="548" max="548" width="2" style="229" customWidth="1"/>
    <col min="549" max="549" width="10.7109375" style="229" customWidth="1"/>
    <col min="550" max="550" width="4.5703125" style="229" customWidth="1"/>
    <col min="551" max="551" width="1.42578125" style="229" customWidth="1"/>
    <col min="552" max="552" width="4" style="229" customWidth="1"/>
    <col min="553" max="768" width="9.140625" style="229"/>
    <col min="769" max="769" width="3.85546875" style="229" customWidth="1"/>
    <col min="770" max="770" width="10.5703125" style="229" customWidth="1"/>
    <col min="771" max="771" width="24" style="229" customWidth="1"/>
    <col min="772" max="795" width="2.140625" style="229" customWidth="1"/>
    <col min="796" max="796" width="2.140625" style="229" bestFit="1" customWidth="1"/>
    <col min="797" max="797" width="2.140625" style="229" customWidth="1"/>
    <col min="798" max="799" width="2.28515625" style="229" customWidth="1"/>
    <col min="800" max="800" width="2.42578125" style="229" customWidth="1"/>
    <col min="801" max="802" width="2" style="229" customWidth="1"/>
    <col min="803" max="803" width="2.5703125" style="229" customWidth="1"/>
    <col min="804" max="804" width="2" style="229" customWidth="1"/>
    <col min="805" max="805" width="10.7109375" style="229" customWidth="1"/>
    <col min="806" max="806" width="4.5703125" style="229" customWidth="1"/>
    <col min="807" max="807" width="1.42578125" style="229" customWidth="1"/>
    <col min="808" max="808" width="4" style="229" customWidth="1"/>
    <col min="809" max="1024" width="9.140625" style="229"/>
    <col min="1025" max="1025" width="3.85546875" style="229" customWidth="1"/>
    <col min="1026" max="1026" width="10.5703125" style="229" customWidth="1"/>
    <col min="1027" max="1027" width="24" style="229" customWidth="1"/>
    <col min="1028" max="1051" width="2.140625" style="229" customWidth="1"/>
    <col min="1052" max="1052" width="2.140625" style="229" bestFit="1" customWidth="1"/>
    <col min="1053" max="1053" width="2.140625" style="229" customWidth="1"/>
    <col min="1054" max="1055" width="2.28515625" style="229" customWidth="1"/>
    <col min="1056" max="1056" width="2.42578125" style="229" customWidth="1"/>
    <col min="1057" max="1058" width="2" style="229" customWidth="1"/>
    <col min="1059" max="1059" width="2.5703125" style="229" customWidth="1"/>
    <col min="1060" max="1060" width="2" style="229" customWidth="1"/>
    <col min="1061" max="1061" width="10.7109375" style="229" customWidth="1"/>
    <col min="1062" max="1062" width="4.5703125" style="229" customWidth="1"/>
    <col min="1063" max="1063" width="1.42578125" style="229" customWidth="1"/>
    <col min="1064" max="1064" width="4" style="229" customWidth="1"/>
    <col min="1065" max="1280" width="9.140625" style="229"/>
    <col min="1281" max="1281" width="3.85546875" style="229" customWidth="1"/>
    <col min="1282" max="1282" width="10.5703125" style="229" customWidth="1"/>
    <col min="1283" max="1283" width="24" style="229" customWidth="1"/>
    <col min="1284" max="1307" width="2.140625" style="229" customWidth="1"/>
    <col min="1308" max="1308" width="2.140625" style="229" bestFit="1" customWidth="1"/>
    <col min="1309" max="1309" width="2.140625" style="229" customWidth="1"/>
    <col min="1310" max="1311" width="2.28515625" style="229" customWidth="1"/>
    <col min="1312" max="1312" width="2.42578125" style="229" customWidth="1"/>
    <col min="1313" max="1314" width="2" style="229" customWidth="1"/>
    <col min="1315" max="1315" width="2.5703125" style="229" customWidth="1"/>
    <col min="1316" max="1316" width="2" style="229" customWidth="1"/>
    <col min="1317" max="1317" width="10.7109375" style="229" customWidth="1"/>
    <col min="1318" max="1318" width="4.5703125" style="229" customWidth="1"/>
    <col min="1319" max="1319" width="1.42578125" style="229" customWidth="1"/>
    <col min="1320" max="1320" width="4" style="229" customWidth="1"/>
    <col min="1321" max="1536" width="9.140625" style="229"/>
    <col min="1537" max="1537" width="3.85546875" style="229" customWidth="1"/>
    <col min="1538" max="1538" width="10.5703125" style="229" customWidth="1"/>
    <col min="1539" max="1539" width="24" style="229" customWidth="1"/>
    <col min="1540" max="1563" width="2.140625" style="229" customWidth="1"/>
    <col min="1564" max="1564" width="2.140625" style="229" bestFit="1" customWidth="1"/>
    <col min="1565" max="1565" width="2.140625" style="229" customWidth="1"/>
    <col min="1566" max="1567" width="2.28515625" style="229" customWidth="1"/>
    <col min="1568" max="1568" width="2.42578125" style="229" customWidth="1"/>
    <col min="1569" max="1570" width="2" style="229" customWidth="1"/>
    <col min="1571" max="1571" width="2.5703125" style="229" customWidth="1"/>
    <col min="1572" max="1572" width="2" style="229" customWidth="1"/>
    <col min="1573" max="1573" width="10.7109375" style="229" customWidth="1"/>
    <col min="1574" max="1574" width="4.5703125" style="229" customWidth="1"/>
    <col min="1575" max="1575" width="1.42578125" style="229" customWidth="1"/>
    <col min="1576" max="1576" width="4" style="229" customWidth="1"/>
    <col min="1577" max="1792" width="9.140625" style="229"/>
    <col min="1793" max="1793" width="3.85546875" style="229" customWidth="1"/>
    <col min="1794" max="1794" width="10.5703125" style="229" customWidth="1"/>
    <col min="1795" max="1795" width="24" style="229" customWidth="1"/>
    <col min="1796" max="1819" width="2.140625" style="229" customWidth="1"/>
    <col min="1820" max="1820" width="2.140625" style="229" bestFit="1" customWidth="1"/>
    <col min="1821" max="1821" width="2.140625" style="229" customWidth="1"/>
    <col min="1822" max="1823" width="2.28515625" style="229" customWidth="1"/>
    <col min="1824" max="1824" width="2.42578125" style="229" customWidth="1"/>
    <col min="1825" max="1826" width="2" style="229" customWidth="1"/>
    <col min="1827" max="1827" width="2.5703125" style="229" customWidth="1"/>
    <col min="1828" max="1828" width="2" style="229" customWidth="1"/>
    <col min="1829" max="1829" width="10.7109375" style="229" customWidth="1"/>
    <col min="1830" max="1830" width="4.5703125" style="229" customWidth="1"/>
    <col min="1831" max="1831" width="1.42578125" style="229" customWidth="1"/>
    <col min="1832" max="1832" width="4" style="229" customWidth="1"/>
    <col min="1833" max="2048" width="9.140625" style="229"/>
    <col min="2049" max="2049" width="3.85546875" style="229" customWidth="1"/>
    <col min="2050" max="2050" width="10.5703125" style="229" customWidth="1"/>
    <col min="2051" max="2051" width="24" style="229" customWidth="1"/>
    <col min="2052" max="2075" width="2.140625" style="229" customWidth="1"/>
    <col min="2076" max="2076" width="2.140625" style="229" bestFit="1" customWidth="1"/>
    <col min="2077" max="2077" width="2.140625" style="229" customWidth="1"/>
    <col min="2078" max="2079" width="2.28515625" style="229" customWidth="1"/>
    <col min="2080" max="2080" width="2.42578125" style="229" customWidth="1"/>
    <col min="2081" max="2082" width="2" style="229" customWidth="1"/>
    <col min="2083" max="2083" width="2.5703125" style="229" customWidth="1"/>
    <col min="2084" max="2084" width="2" style="229" customWidth="1"/>
    <col min="2085" max="2085" width="10.7109375" style="229" customWidth="1"/>
    <col min="2086" max="2086" width="4.5703125" style="229" customWidth="1"/>
    <col min="2087" max="2087" width="1.42578125" style="229" customWidth="1"/>
    <col min="2088" max="2088" width="4" style="229" customWidth="1"/>
    <col min="2089" max="2304" width="9.140625" style="229"/>
    <col min="2305" max="2305" width="3.85546875" style="229" customWidth="1"/>
    <col min="2306" max="2306" width="10.5703125" style="229" customWidth="1"/>
    <col min="2307" max="2307" width="24" style="229" customWidth="1"/>
    <col min="2308" max="2331" width="2.140625" style="229" customWidth="1"/>
    <col min="2332" max="2332" width="2.140625" style="229" bestFit="1" customWidth="1"/>
    <col min="2333" max="2333" width="2.140625" style="229" customWidth="1"/>
    <col min="2334" max="2335" width="2.28515625" style="229" customWidth="1"/>
    <col min="2336" max="2336" width="2.42578125" style="229" customWidth="1"/>
    <col min="2337" max="2338" width="2" style="229" customWidth="1"/>
    <col min="2339" max="2339" width="2.5703125" style="229" customWidth="1"/>
    <col min="2340" max="2340" width="2" style="229" customWidth="1"/>
    <col min="2341" max="2341" width="10.7109375" style="229" customWidth="1"/>
    <col min="2342" max="2342" width="4.5703125" style="229" customWidth="1"/>
    <col min="2343" max="2343" width="1.42578125" style="229" customWidth="1"/>
    <col min="2344" max="2344" width="4" style="229" customWidth="1"/>
    <col min="2345" max="2560" width="9.140625" style="229"/>
    <col min="2561" max="2561" width="3.85546875" style="229" customWidth="1"/>
    <col min="2562" max="2562" width="10.5703125" style="229" customWidth="1"/>
    <col min="2563" max="2563" width="24" style="229" customWidth="1"/>
    <col min="2564" max="2587" width="2.140625" style="229" customWidth="1"/>
    <col min="2588" max="2588" width="2.140625" style="229" bestFit="1" customWidth="1"/>
    <col min="2589" max="2589" width="2.140625" style="229" customWidth="1"/>
    <col min="2590" max="2591" width="2.28515625" style="229" customWidth="1"/>
    <col min="2592" max="2592" width="2.42578125" style="229" customWidth="1"/>
    <col min="2593" max="2594" width="2" style="229" customWidth="1"/>
    <col min="2595" max="2595" width="2.5703125" style="229" customWidth="1"/>
    <col min="2596" max="2596" width="2" style="229" customWidth="1"/>
    <col min="2597" max="2597" width="10.7109375" style="229" customWidth="1"/>
    <col min="2598" max="2598" width="4.5703125" style="229" customWidth="1"/>
    <col min="2599" max="2599" width="1.42578125" style="229" customWidth="1"/>
    <col min="2600" max="2600" width="4" style="229" customWidth="1"/>
    <col min="2601" max="2816" width="9.140625" style="229"/>
    <col min="2817" max="2817" width="3.85546875" style="229" customWidth="1"/>
    <col min="2818" max="2818" width="10.5703125" style="229" customWidth="1"/>
    <col min="2819" max="2819" width="24" style="229" customWidth="1"/>
    <col min="2820" max="2843" width="2.140625" style="229" customWidth="1"/>
    <col min="2844" max="2844" width="2.140625" style="229" bestFit="1" customWidth="1"/>
    <col min="2845" max="2845" width="2.140625" style="229" customWidth="1"/>
    <col min="2846" max="2847" width="2.28515625" style="229" customWidth="1"/>
    <col min="2848" max="2848" width="2.42578125" style="229" customWidth="1"/>
    <col min="2849" max="2850" width="2" style="229" customWidth="1"/>
    <col min="2851" max="2851" width="2.5703125" style="229" customWidth="1"/>
    <col min="2852" max="2852" width="2" style="229" customWidth="1"/>
    <col min="2853" max="2853" width="10.7109375" style="229" customWidth="1"/>
    <col min="2854" max="2854" width="4.5703125" style="229" customWidth="1"/>
    <col min="2855" max="2855" width="1.42578125" style="229" customWidth="1"/>
    <col min="2856" max="2856" width="4" style="229" customWidth="1"/>
    <col min="2857" max="3072" width="9.140625" style="229"/>
    <col min="3073" max="3073" width="3.85546875" style="229" customWidth="1"/>
    <col min="3074" max="3074" width="10.5703125" style="229" customWidth="1"/>
    <col min="3075" max="3075" width="24" style="229" customWidth="1"/>
    <col min="3076" max="3099" width="2.140625" style="229" customWidth="1"/>
    <col min="3100" max="3100" width="2.140625" style="229" bestFit="1" customWidth="1"/>
    <col min="3101" max="3101" width="2.140625" style="229" customWidth="1"/>
    <col min="3102" max="3103" width="2.28515625" style="229" customWidth="1"/>
    <col min="3104" max="3104" width="2.42578125" style="229" customWidth="1"/>
    <col min="3105" max="3106" width="2" style="229" customWidth="1"/>
    <col min="3107" max="3107" width="2.5703125" style="229" customWidth="1"/>
    <col min="3108" max="3108" width="2" style="229" customWidth="1"/>
    <col min="3109" max="3109" width="10.7109375" style="229" customWidth="1"/>
    <col min="3110" max="3110" width="4.5703125" style="229" customWidth="1"/>
    <col min="3111" max="3111" width="1.42578125" style="229" customWidth="1"/>
    <col min="3112" max="3112" width="4" style="229" customWidth="1"/>
    <col min="3113" max="3328" width="9.140625" style="229"/>
    <col min="3329" max="3329" width="3.85546875" style="229" customWidth="1"/>
    <col min="3330" max="3330" width="10.5703125" style="229" customWidth="1"/>
    <col min="3331" max="3331" width="24" style="229" customWidth="1"/>
    <col min="3332" max="3355" width="2.140625" style="229" customWidth="1"/>
    <col min="3356" max="3356" width="2.140625" style="229" bestFit="1" customWidth="1"/>
    <col min="3357" max="3357" width="2.140625" style="229" customWidth="1"/>
    <col min="3358" max="3359" width="2.28515625" style="229" customWidth="1"/>
    <col min="3360" max="3360" width="2.42578125" style="229" customWidth="1"/>
    <col min="3361" max="3362" width="2" style="229" customWidth="1"/>
    <col min="3363" max="3363" width="2.5703125" style="229" customWidth="1"/>
    <col min="3364" max="3364" width="2" style="229" customWidth="1"/>
    <col min="3365" max="3365" width="10.7109375" style="229" customWidth="1"/>
    <col min="3366" max="3366" width="4.5703125" style="229" customWidth="1"/>
    <col min="3367" max="3367" width="1.42578125" style="229" customWidth="1"/>
    <col min="3368" max="3368" width="4" style="229" customWidth="1"/>
    <col min="3369" max="3584" width="9.140625" style="229"/>
    <col min="3585" max="3585" width="3.85546875" style="229" customWidth="1"/>
    <col min="3586" max="3586" width="10.5703125" style="229" customWidth="1"/>
    <col min="3587" max="3587" width="24" style="229" customWidth="1"/>
    <col min="3588" max="3611" width="2.140625" style="229" customWidth="1"/>
    <col min="3612" max="3612" width="2.140625" style="229" bestFit="1" customWidth="1"/>
    <col min="3613" max="3613" width="2.140625" style="229" customWidth="1"/>
    <col min="3614" max="3615" width="2.28515625" style="229" customWidth="1"/>
    <col min="3616" max="3616" width="2.42578125" style="229" customWidth="1"/>
    <col min="3617" max="3618" width="2" style="229" customWidth="1"/>
    <col min="3619" max="3619" width="2.5703125" style="229" customWidth="1"/>
    <col min="3620" max="3620" width="2" style="229" customWidth="1"/>
    <col min="3621" max="3621" width="10.7109375" style="229" customWidth="1"/>
    <col min="3622" max="3622" width="4.5703125" style="229" customWidth="1"/>
    <col min="3623" max="3623" width="1.42578125" style="229" customWidth="1"/>
    <col min="3624" max="3624" width="4" style="229" customWidth="1"/>
    <col min="3625" max="3840" width="9.140625" style="229"/>
    <col min="3841" max="3841" width="3.85546875" style="229" customWidth="1"/>
    <col min="3842" max="3842" width="10.5703125" style="229" customWidth="1"/>
    <col min="3843" max="3843" width="24" style="229" customWidth="1"/>
    <col min="3844" max="3867" width="2.140625" style="229" customWidth="1"/>
    <col min="3868" max="3868" width="2.140625" style="229" bestFit="1" customWidth="1"/>
    <col min="3869" max="3869" width="2.140625" style="229" customWidth="1"/>
    <col min="3870" max="3871" width="2.28515625" style="229" customWidth="1"/>
    <col min="3872" max="3872" width="2.42578125" style="229" customWidth="1"/>
    <col min="3873" max="3874" width="2" style="229" customWidth="1"/>
    <col min="3875" max="3875" width="2.5703125" style="229" customWidth="1"/>
    <col min="3876" max="3876" width="2" style="229" customWidth="1"/>
    <col min="3877" max="3877" width="10.7109375" style="229" customWidth="1"/>
    <col min="3878" max="3878" width="4.5703125" style="229" customWidth="1"/>
    <col min="3879" max="3879" width="1.42578125" style="229" customWidth="1"/>
    <col min="3880" max="3880" width="4" style="229" customWidth="1"/>
    <col min="3881" max="4096" width="9.140625" style="229"/>
    <col min="4097" max="4097" width="3.85546875" style="229" customWidth="1"/>
    <col min="4098" max="4098" width="10.5703125" style="229" customWidth="1"/>
    <col min="4099" max="4099" width="24" style="229" customWidth="1"/>
    <col min="4100" max="4123" width="2.140625" style="229" customWidth="1"/>
    <col min="4124" max="4124" width="2.140625" style="229" bestFit="1" customWidth="1"/>
    <col min="4125" max="4125" width="2.140625" style="229" customWidth="1"/>
    <col min="4126" max="4127" width="2.28515625" style="229" customWidth="1"/>
    <col min="4128" max="4128" width="2.42578125" style="229" customWidth="1"/>
    <col min="4129" max="4130" width="2" style="229" customWidth="1"/>
    <col min="4131" max="4131" width="2.5703125" style="229" customWidth="1"/>
    <col min="4132" max="4132" width="2" style="229" customWidth="1"/>
    <col min="4133" max="4133" width="10.7109375" style="229" customWidth="1"/>
    <col min="4134" max="4134" width="4.5703125" style="229" customWidth="1"/>
    <col min="4135" max="4135" width="1.42578125" style="229" customWidth="1"/>
    <col min="4136" max="4136" width="4" style="229" customWidth="1"/>
    <col min="4137" max="4352" width="9.140625" style="229"/>
    <col min="4353" max="4353" width="3.85546875" style="229" customWidth="1"/>
    <col min="4354" max="4354" width="10.5703125" style="229" customWidth="1"/>
    <col min="4355" max="4355" width="24" style="229" customWidth="1"/>
    <col min="4356" max="4379" width="2.140625" style="229" customWidth="1"/>
    <col min="4380" max="4380" width="2.140625" style="229" bestFit="1" customWidth="1"/>
    <col min="4381" max="4381" width="2.140625" style="229" customWidth="1"/>
    <col min="4382" max="4383" width="2.28515625" style="229" customWidth="1"/>
    <col min="4384" max="4384" width="2.42578125" style="229" customWidth="1"/>
    <col min="4385" max="4386" width="2" style="229" customWidth="1"/>
    <col min="4387" max="4387" width="2.5703125" style="229" customWidth="1"/>
    <col min="4388" max="4388" width="2" style="229" customWidth="1"/>
    <col min="4389" max="4389" width="10.7109375" style="229" customWidth="1"/>
    <col min="4390" max="4390" width="4.5703125" style="229" customWidth="1"/>
    <col min="4391" max="4391" width="1.42578125" style="229" customWidth="1"/>
    <col min="4392" max="4392" width="4" style="229" customWidth="1"/>
    <col min="4393" max="4608" width="9.140625" style="229"/>
    <col min="4609" max="4609" width="3.85546875" style="229" customWidth="1"/>
    <col min="4610" max="4610" width="10.5703125" style="229" customWidth="1"/>
    <col min="4611" max="4611" width="24" style="229" customWidth="1"/>
    <col min="4612" max="4635" width="2.140625" style="229" customWidth="1"/>
    <col min="4636" max="4636" width="2.140625" style="229" bestFit="1" customWidth="1"/>
    <col min="4637" max="4637" width="2.140625" style="229" customWidth="1"/>
    <col min="4638" max="4639" width="2.28515625" style="229" customWidth="1"/>
    <col min="4640" max="4640" width="2.42578125" style="229" customWidth="1"/>
    <col min="4641" max="4642" width="2" style="229" customWidth="1"/>
    <col min="4643" max="4643" width="2.5703125" style="229" customWidth="1"/>
    <col min="4644" max="4644" width="2" style="229" customWidth="1"/>
    <col min="4645" max="4645" width="10.7109375" style="229" customWidth="1"/>
    <col min="4646" max="4646" width="4.5703125" style="229" customWidth="1"/>
    <col min="4647" max="4647" width="1.42578125" style="229" customWidth="1"/>
    <col min="4648" max="4648" width="4" style="229" customWidth="1"/>
    <col min="4649" max="4864" width="9.140625" style="229"/>
    <col min="4865" max="4865" width="3.85546875" style="229" customWidth="1"/>
    <col min="4866" max="4866" width="10.5703125" style="229" customWidth="1"/>
    <col min="4867" max="4867" width="24" style="229" customWidth="1"/>
    <col min="4868" max="4891" width="2.140625" style="229" customWidth="1"/>
    <col min="4892" max="4892" width="2.140625" style="229" bestFit="1" customWidth="1"/>
    <col min="4893" max="4893" width="2.140625" style="229" customWidth="1"/>
    <col min="4894" max="4895" width="2.28515625" style="229" customWidth="1"/>
    <col min="4896" max="4896" width="2.42578125" style="229" customWidth="1"/>
    <col min="4897" max="4898" width="2" style="229" customWidth="1"/>
    <col min="4899" max="4899" width="2.5703125" style="229" customWidth="1"/>
    <col min="4900" max="4900" width="2" style="229" customWidth="1"/>
    <col min="4901" max="4901" width="10.7109375" style="229" customWidth="1"/>
    <col min="4902" max="4902" width="4.5703125" style="229" customWidth="1"/>
    <col min="4903" max="4903" width="1.42578125" style="229" customWidth="1"/>
    <col min="4904" max="4904" width="4" style="229" customWidth="1"/>
    <col min="4905" max="5120" width="9.140625" style="229"/>
    <col min="5121" max="5121" width="3.85546875" style="229" customWidth="1"/>
    <col min="5122" max="5122" width="10.5703125" style="229" customWidth="1"/>
    <col min="5123" max="5123" width="24" style="229" customWidth="1"/>
    <col min="5124" max="5147" width="2.140625" style="229" customWidth="1"/>
    <col min="5148" max="5148" width="2.140625" style="229" bestFit="1" customWidth="1"/>
    <col min="5149" max="5149" width="2.140625" style="229" customWidth="1"/>
    <col min="5150" max="5151" width="2.28515625" style="229" customWidth="1"/>
    <col min="5152" max="5152" width="2.42578125" style="229" customWidth="1"/>
    <col min="5153" max="5154" width="2" style="229" customWidth="1"/>
    <col min="5155" max="5155" width="2.5703125" style="229" customWidth="1"/>
    <col min="5156" max="5156" width="2" style="229" customWidth="1"/>
    <col min="5157" max="5157" width="10.7109375" style="229" customWidth="1"/>
    <col min="5158" max="5158" width="4.5703125" style="229" customWidth="1"/>
    <col min="5159" max="5159" width="1.42578125" style="229" customWidth="1"/>
    <col min="5160" max="5160" width="4" style="229" customWidth="1"/>
    <col min="5161" max="5376" width="9.140625" style="229"/>
    <col min="5377" max="5377" width="3.85546875" style="229" customWidth="1"/>
    <col min="5378" max="5378" width="10.5703125" style="229" customWidth="1"/>
    <col min="5379" max="5379" width="24" style="229" customWidth="1"/>
    <col min="5380" max="5403" width="2.140625" style="229" customWidth="1"/>
    <col min="5404" max="5404" width="2.140625" style="229" bestFit="1" customWidth="1"/>
    <col min="5405" max="5405" width="2.140625" style="229" customWidth="1"/>
    <col min="5406" max="5407" width="2.28515625" style="229" customWidth="1"/>
    <col min="5408" max="5408" width="2.42578125" style="229" customWidth="1"/>
    <col min="5409" max="5410" width="2" style="229" customWidth="1"/>
    <col min="5411" max="5411" width="2.5703125" style="229" customWidth="1"/>
    <col min="5412" max="5412" width="2" style="229" customWidth="1"/>
    <col min="5413" max="5413" width="10.7109375" style="229" customWidth="1"/>
    <col min="5414" max="5414" width="4.5703125" style="229" customWidth="1"/>
    <col min="5415" max="5415" width="1.42578125" style="229" customWidth="1"/>
    <col min="5416" max="5416" width="4" style="229" customWidth="1"/>
    <col min="5417" max="5632" width="9.140625" style="229"/>
    <col min="5633" max="5633" width="3.85546875" style="229" customWidth="1"/>
    <col min="5634" max="5634" width="10.5703125" style="229" customWidth="1"/>
    <col min="5635" max="5635" width="24" style="229" customWidth="1"/>
    <col min="5636" max="5659" width="2.140625" style="229" customWidth="1"/>
    <col min="5660" max="5660" width="2.140625" style="229" bestFit="1" customWidth="1"/>
    <col min="5661" max="5661" width="2.140625" style="229" customWidth="1"/>
    <col min="5662" max="5663" width="2.28515625" style="229" customWidth="1"/>
    <col min="5664" max="5664" width="2.42578125" style="229" customWidth="1"/>
    <col min="5665" max="5666" width="2" style="229" customWidth="1"/>
    <col min="5667" max="5667" width="2.5703125" style="229" customWidth="1"/>
    <col min="5668" max="5668" width="2" style="229" customWidth="1"/>
    <col min="5669" max="5669" width="10.7109375" style="229" customWidth="1"/>
    <col min="5670" max="5670" width="4.5703125" style="229" customWidth="1"/>
    <col min="5671" max="5671" width="1.42578125" style="229" customWidth="1"/>
    <col min="5672" max="5672" width="4" style="229" customWidth="1"/>
    <col min="5673" max="5888" width="9.140625" style="229"/>
    <col min="5889" max="5889" width="3.85546875" style="229" customWidth="1"/>
    <col min="5890" max="5890" width="10.5703125" style="229" customWidth="1"/>
    <col min="5891" max="5891" width="24" style="229" customWidth="1"/>
    <col min="5892" max="5915" width="2.140625" style="229" customWidth="1"/>
    <col min="5916" max="5916" width="2.140625" style="229" bestFit="1" customWidth="1"/>
    <col min="5917" max="5917" width="2.140625" style="229" customWidth="1"/>
    <col min="5918" max="5919" width="2.28515625" style="229" customWidth="1"/>
    <col min="5920" max="5920" width="2.42578125" style="229" customWidth="1"/>
    <col min="5921" max="5922" width="2" style="229" customWidth="1"/>
    <col min="5923" max="5923" width="2.5703125" style="229" customWidth="1"/>
    <col min="5924" max="5924" width="2" style="229" customWidth="1"/>
    <col min="5925" max="5925" width="10.7109375" style="229" customWidth="1"/>
    <col min="5926" max="5926" width="4.5703125" style="229" customWidth="1"/>
    <col min="5927" max="5927" width="1.42578125" style="229" customWidth="1"/>
    <col min="5928" max="5928" width="4" style="229" customWidth="1"/>
    <col min="5929" max="6144" width="9.140625" style="229"/>
    <col min="6145" max="6145" width="3.85546875" style="229" customWidth="1"/>
    <col min="6146" max="6146" width="10.5703125" style="229" customWidth="1"/>
    <col min="6147" max="6147" width="24" style="229" customWidth="1"/>
    <col min="6148" max="6171" width="2.140625" style="229" customWidth="1"/>
    <col min="6172" max="6172" width="2.140625" style="229" bestFit="1" customWidth="1"/>
    <col min="6173" max="6173" width="2.140625" style="229" customWidth="1"/>
    <col min="6174" max="6175" width="2.28515625" style="229" customWidth="1"/>
    <col min="6176" max="6176" width="2.42578125" style="229" customWidth="1"/>
    <col min="6177" max="6178" width="2" style="229" customWidth="1"/>
    <col min="6179" max="6179" width="2.5703125" style="229" customWidth="1"/>
    <col min="6180" max="6180" width="2" style="229" customWidth="1"/>
    <col min="6181" max="6181" width="10.7109375" style="229" customWidth="1"/>
    <col min="6182" max="6182" width="4.5703125" style="229" customWidth="1"/>
    <col min="6183" max="6183" width="1.42578125" style="229" customWidth="1"/>
    <col min="6184" max="6184" width="4" style="229" customWidth="1"/>
    <col min="6185" max="6400" width="9.140625" style="229"/>
    <col min="6401" max="6401" width="3.85546875" style="229" customWidth="1"/>
    <col min="6402" max="6402" width="10.5703125" style="229" customWidth="1"/>
    <col min="6403" max="6403" width="24" style="229" customWidth="1"/>
    <col min="6404" max="6427" width="2.140625" style="229" customWidth="1"/>
    <col min="6428" max="6428" width="2.140625" style="229" bestFit="1" customWidth="1"/>
    <col min="6429" max="6429" width="2.140625" style="229" customWidth="1"/>
    <col min="6430" max="6431" width="2.28515625" style="229" customWidth="1"/>
    <col min="6432" max="6432" width="2.42578125" style="229" customWidth="1"/>
    <col min="6433" max="6434" width="2" style="229" customWidth="1"/>
    <col min="6435" max="6435" width="2.5703125" style="229" customWidth="1"/>
    <col min="6436" max="6436" width="2" style="229" customWidth="1"/>
    <col min="6437" max="6437" width="10.7109375" style="229" customWidth="1"/>
    <col min="6438" max="6438" width="4.5703125" style="229" customWidth="1"/>
    <col min="6439" max="6439" width="1.42578125" style="229" customWidth="1"/>
    <col min="6440" max="6440" width="4" style="229" customWidth="1"/>
    <col min="6441" max="6656" width="9.140625" style="229"/>
    <col min="6657" max="6657" width="3.85546875" style="229" customWidth="1"/>
    <col min="6658" max="6658" width="10.5703125" style="229" customWidth="1"/>
    <col min="6659" max="6659" width="24" style="229" customWidth="1"/>
    <col min="6660" max="6683" width="2.140625" style="229" customWidth="1"/>
    <col min="6684" max="6684" width="2.140625" style="229" bestFit="1" customWidth="1"/>
    <col min="6685" max="6685" width="2.140625" style="229" customWidth="1"/>
    <col min="6686" max="6687" width="2.28515625" style="229" customWidth="1"/>
    <col min="6688" max="6688" width="2.42578125" style="229" customWidth="1"/>
    <col min="6689" max="6690" width="2" style="229" customWidth="1"/>
    <col min="6691" max="6691" width="2.5703125" style="229" customWidth="1"/>
    <col min="6692" max="6692" width="2" style="229" customWidth="1"/>
    <col min="6693" max="6693" width="10.7109375" style="229" customWidth="1"/>
    <col min="6694" max="6694" width="4.5703125" style="229" customWidth="1"/>
    <col min="6695" max="6695" width="1.42578125" style="229" customWidth="1"/>
    <col min="6696" max="6696" width="4" style="229" customWidth="1"/>
    <col min="6697" max="6912" width="9.140625" style="229"/>
    <col min="6913" max="6913" width="3.85546875" style="229" customWidth="1"/>
    <col min="6914" max="6914" width="10.5703125" style="229" customWidth="1"/>
    <col min="6915" max="6915" width="24" style="229" customWidth="1"/>
    <col min="6916" max="6939" width="2.140625" style="229" customWidth="1"/>
    <col min="6940" max="6940" width="2.140625" style="229" bestFit="1" customWidth="1"/>
    <col min="6941" max="6941" width="2.140625" style="229" customWidth="1"/>
    <col min="6942" max="6943" width="2.28515625" style="229" customWidth="1"/>
    <col min="6944" max="6944" width="2.42578125" style="229" customWidth="1"/>
    <col min="6945" max="6946" width="2" style="229" customWidth="1"/>
    <col min="6947" max="6947" width="2.5703125" style="229" customWidth="1"/>
    <col min="6948" max="6948" width="2" style="229" customWidth="1"/>
    <col min="6949" max="6949" width="10.7109375" style="229" customWidth="1"/>
    <col min="6950" max="6950" width="4.5703125" style="229" customWidth="1"/>
    <col min="6951" max="6951" width="1.42578125" style="229" customWidth="1"/>
    <col min="6952" max="6952" width="4" style="229" customWidth="1"/>
    <col min="6953" max="7168" width="9.140625" style="229"/>
    <col min="7169" max="7169" width="3.85546875" style="229" customWidth="1"/>
    <col min="7170" max="7170" width="10.5703125" style="229" customWidth="1"/>
    <col min="7171" max="7171" width="24" style="229" customWidth="1"/>
    <col min="7172" max="7195" width="2.140625" style="229" customWidth="1"/>
    <col min="7196" max="7196" width="2.140625" style="229" bestFit="1" customWidth="1"/>
    <col min="7197" max="7197" width="2.140625" style="229" customWidth="1"/>
    <col min="7198" max="7199" width="2.28515625" style="229" customWidth="1"/>
    <col min="7200" max="7200" width="2.42578125" style="229" customWidth="1"/>
    <col min="7201" max="7202" width="2" style="229" customWidth="1"/>
    <col min="7203" max="7203" width="2.5703125" style="229" customWidth="1"/>
    <col min="7204" max="7204" width="2" style="229" customWidth="1"/>
    <col min="7205" max="7205" width="10.7109375" style="229" customWidth="1"/>
    <col min="7206" max="7206" width="4.5703125" style="229" customWidth="1"/>
    <col min="7207" max="7207" width="1.42578125" style="229" customWidth="1"/>
    <col min="7208" max="7208" width="4" style="229" customWidth="1"/>
    <col min="7209" max="7424" width="9.140625" style="229"/>
    <col min="7425" max="7425" width="3.85546875" style="229" customWidth="1"/>
    <col min="7426" max="7426" width="10.5703125" style="229" customWidth="1"/>
    <col min="7427" max="7427" width="24" style="229" customWidth="1"/>
    <col min="7428" max="7451" width="2.140625" style="229" customWidth="1"/>
    <col min="7452" max="7452" width="2.140625" style="229" bestFit="1" customWidth="1"/>
    <col min="7453" max="7453" width="2.140625" style="229" customWidth="1"/>
    <col min="7454" max="7455" width="2.28515625" style="229" customWidth="1"/>
    <col min="7456" max="7456" width="2.42578125" style="229" customWidth="1"/>
    <col min="7457" max="7458" width="2" style="229" customWidth="1"/>
    <col min="7459" max="7459" width="2.5703125" style="229" customWidth="1"/>
    <col min="7460" max="7460" width="2" style="229" customWidth="1"/>
    <col min="7461" max="7461" width="10.7109375" style="229" customWidth="1"/>
    <col min="7462" max="7462" width="4.5703125" style="229" customWidth="1"/>
    <col min="7463" max="7463" width="1.42578125" style="229" customWidth="1"/>
    <col min="7464" max="7464" width="4" style="229" customWidth="1"/>
    <col min="7465" max="7680" width="9.140625" style="229"/>
    <col min="7681" max="7681" width="3.85546875" style="229" customWidth="1"/>
    <col min="7682" max="7682" width="10.5703125" style="229" customWidth="1"/>
    <col min="7683" max="7683" width="24" style="229" customWidth="1"/>
    <col min="7684" max="7707" width="2.140625" style="229" customWidth="1"/>
    <col min="7708" max="7708" width="2.140625" style="229" bestFit="1" customWidth="1"/>
    <col min="7709" max="7709" width="2.140625" style="229" customWidth="1"/>
    <col min="7710" max="7711" width="2.28515625" style="229" customWidth="1"/>
    <col min="7712" max="7712" width="2.42578125" style="229" customWidth="1"/>
    <col min="7713" max="7714" width="2" style="229" customWidth="1"/>
    <col min="7715" max="7715" width="2.5703125" style="229" customWidth="1"/>
    <col min="7716" max="7716" width="2" style="229" customWidth="1"/>
    <col min="7717" max="7717" width="10.7109375" style="229" customWidth="1"/>
    <col min="7718" max="7718" width="4.5703125" style="229" customWidth="1"/>
    <col min="7719" max="7719" width="1.42578125" style="229" customWidth="1"/>
    <col min="7720" max="7720" width="4" style="229" customWidth="1"/>
    <col min="7721" max="7936" width="9.140625" style="229"/>
    <col min="7937" max="7937" width="3.85546875" style="229" customWidth="1"/>
    <col min="7938" max="7938" width="10.5703125" style="229" customWidth="1"/>
    <col min="7939" max="7939" width="24" style="229" customWidth="1"/>
    <col min="7940" max="7963" width="2.140625" style="229" customWidth="1"/>
    <col min="7964" max="7964" width="2.140625" style="229" bestFit="1" customWidth="1"/>
    <col min="7965" max="7965" width="2.140625" style="229" customWidth="1"/>
    <col min="7966" max="7967" width="2.28515625" style="229" customWidth="1"/>
    <col min="7968" max="7968" width="2.42578125" style="229" customWidth="1"/>
    <col min="7969" max="7970" width="2" style="229" customWidth="1"/>
    <col min="7971" max="7971" width="2.5703125" style="229" customWidth="1"/>
    <col min="7972" max="7972" width="2" style="229" customWidth="1"/>
    <col min="7973" max="7973" width="10.7109375" style="229" customWidth="1"/>
    <col min="7974" max="7974" width="4.5703125" style="229" customWidth="1"/>
    <col min="7975" max="7975" width="1.42578125" style="229" customWidth="1"/>
    <col min="7976" max="7976" width="4" style="229" customWidth="1"/>
    <col min="7977" max="8192" width="9.140625" style="229"/>
    <col min="8193" max="8193" width="3.85546875" style="229" customWidth="1"/>
    <col min="8194" max="8194" width="10.5703125" style="229" customWidth="1"/>
    <col min="8195" max="8195" width="24" style="229" customWidth="1"/>
    <col min="8196" max="8219" width="2.140625" style="229" customWidth="1"/>
    <col min="8220" max="8220" width="2.140625" style="229" bestFit="1" customWidth="1"/>
    <col min="8221" max="8221" width="2.140625" style="229" customWidth="1"/>
    <col min="8222" max="8223" width="2.28515625" style="229" customWidth="1"/>
    <col min="8224" max="8224" width="2.42578125" style="229" customWidth="1"/>
    <col min="8225" max="8226" width="2" style="229" customWidth="1"/>
    <col min="8227" max="8227" width="2.5703125" style="229" customWidth="1"/>
    <col min="8228" max="8228" width="2" style="229" customWidth="1"/>
    <col min="8229" max="8229" width="10.7109375" style="229" customWidth="1"/>
    <col min="8230" max="8230" width="4.5703125" style="229" customWidth="1"/>
    <col min="8231" max="8231" width="1.42578125" style="229" customWidth="1"/>
    <col min="8232" max="8232" width="4" style="229" customWidth="1"/>
    <col min="8233" max="8448" width="9.140625" style="229"/>
    <col min="8449" max="8449" width="3.85546875" style="229" customWidth="1"/>
    <col min="8450" max="8450" width="10.5703125" style="229" customWidth="1"/>
    <col min="8451" max="8451" width="24" style="229" customWidth="1"/>
    <col min="8452" max="8475" width="2.140625" style="229" customWidth="1"/>
    <col min="8476" max="8476" width="2.140625" style="229" bestFit="1" customWidth="1"/>
    <col min="8477" max="8477" width="2.140625" style="229" customWidth="1"/>
    <col min="8478" max="8479" width="2.28515625" style="229" customWidth="1"/>
    <col min="8480" max="8480" width="2.42578125" style="229" customWidth="1"/>
    <col min="8481" max="8482" width="2" style="229" customWidth="1"/>
    <col min="8483" max="8483" width="2.5703125" style="229" customWidth="1"/>
    <col min="8484" max="8484" width="2" style="229" customWidth="1"/>
    <col min="8485" max="8485" width="10.7109375" style="229" customWidth="1"/>
    <col min="8486" max="8486" width="4.5703125" style="229" customWidth="1"/>
    <col min="8487" max="8487" width="1.42578125" style="229" customWidth="1"/>
    <col min="8488" max="8488" width="4" style="229" customWidth="1"/>
    <col min="8489" max="8704" width="9.140625" style="229"/>
    <col min="8705" max="8705" width="3.85546875" style="229" customWidth="1"/>
    <col min="8706" max="8706" width="10.5703125" style="229" customWidth="1"/>
    <col min="8707" max="8707" width="24" style="229" customWidth="1"/>
    <col min="8708" max="8731" width="2.140625" style="229" customWidth="1"/>
    <col min="8732" max="8732" width="2.140625" style="229" bestFit="1" customWidth="1"/>
    <col min="8733" max="8733" width="2.140625" style="229" customWidth="1"/>
    <col min="8734" max="8735" width="2.28515625" style="229" customWidth="1"/>
    <col min="8736" max="8736" width="2.42578125" style="229" customWidth="1"/>
    <col min="8737" max="8738" width="2" style="229" customWidth="1"/>
    <col min="8739" max="8739" width="2.5703125" style="229" customWidth="1"/>
    <col min="8740" max="8740" width="2" style="229" customWidth="1"/>
    <col min="8741" max="8741" width="10.7109375" style="229" customWidth="1"/>
    <col min="8742" max="8742" width="4.5703125" style="229" customWidth="1"/>
    <col min="8743" max="8743" width="1.42578125" style="229" customWidth="1"/>
    <col min="8744" max="8744" width="4" style="229" customWidth="1"/>
    <col min="8745" max="8960" width="9.140625" style="229"/>
    <col min="8961" max="8961" width="3.85546875" style="229" customWidth="1"/>
    <col min="8962" max="8962" width="10.5703125" style="229" customWidth="1"/>
    <col min="8963" max="8963" width="24" style="229" customWidth="1"/>
    <col min="8964" max="8987" width="2.140625" style="229" customWidth="1"/>
    <col min="8988" max="8988" width="2.140625" style="229" bestFit="1" customWidth="1"/>
    <col min="8989" max="8989" width="2.140625" style="229" customWidth="1"/>
    <col min="8990" max="8991" width="2.28515625" style="229" customWidth="1"/>
    <col min="8992" max="8992" width="2.42578125" style="229" customWidth="1"/>
    <col min="8993" max="8994" width="2" style="229" customWidth="1"/>
    <col min="8995" max="8995" width="2.5703125" style="229" customWidth="1"/>
    <col min="8996" max="8996" width="2" style="229" customWidth="1"/>
    <col min="8997" max="8997" width="10.7109375" style="229" customWidth="1"/>
    <col min="8998" max="8998" width="4.5703125" style="229" customWidth="1"/>
    <col min="8999" max="8999" width="1.42578125" style="229" customWidth="1"/>
    <col min="9000" max="9000" width="4" style="229" customWidth="1"/>
    <col min="9001" max="9216" width="9.140625" style="229"/>
    <col min="9217" max="9217" width="3.85546875" style="229" customWidth="1"/>
    <col min="9218" max="9218" width="10.5703125" style="229" customWidth="1"/>
    <col min="9219" max="9219" width="24" style="229" customWidth="1"/>
    <col min="9220" max="9243" width="2.140625" style="229" customWidth="1"/>
    <col min="9244" max="9244" width="2.140625" style="229" bestFit="1" customWidth="1"/>
    <col min="9245" max="9245" width="2.140625" style="229" customWidth="1"/>
    <col min="9246" max="9247" width="2.28515625" style="229" customWidth="1"/>
    <col min="9248" max="9248" width="2.42578125" style="229" customWidth="1"/>
    <col min="9249" max="9250" width="2" style="229" customWidth="1"/>
    <col min="9251" max="9251" width="2.5703125" style="229" customWidth="1"/>
    <col min="9252" max="9252" width="2" style="229" customWidth="1"/>
    <col min="9253" max="9253" width="10.7109375" style="229" customWidth="1"/>
    <col min="9254" max="9254" width="4.5703125" style="229" customWidth="1"/>
    <col min="9255" max="9255" width="1.42578125" style="229" customWidth="1"/>
    <col min="9256" max="9256" width="4" style="229" customWidth="1"/>
    <col min="9257" max="9472" width="9.140625" style="229"/>
    <col min="9473" max="9473" width="3.85546875" style="229" customWidth="1"/>
    <col min="9474" max="9474" width="10.5703125" style="229" customWidth="1"/>
    <col min="9475" max="9475" width="24" style="229" customWidth="1"/>
    <col min="9476" max="9499" width="2.140625" style="229" customWidth="1"/>
    <col min="9500" max="9500" width="2.140625" style="229" bestFit="1" customWidth="1"/>
    <col min="9501" max="9501" width="2.140625" style="229" customWidth="1"/>
    <col min="9502" max="9503" width="2.28515625" style="229" customWidth="1"/>
    <col min="9504" max="9504" width="2.42578125" style="229" customWidth="1"/>
    <col min="9505" max="9506" width="2" style="229" customWidth="1"/>
    <col min="9507" max="9507" width="2.5703125" style="229" customWidth="1"/>
    <col min="9508" max="9508" width="2" style="229" customWidth="1"/>
    <col min="9509" max="9509" width="10.7109375" style="229" customWidth="1"/>
    <col min="9510" max="9510" width="4.5703125" style="229" customWidth="1"/>
    <col min="9511" max="9511" width="1.42578125" style="229" customWidth="1"/>
    <col min="9512" max="9512" width="4" style="229" customWidth="1"/>
    <col min="9513" max="9728" width="9.140625" style="229"/>
    <col min="9729" max="9729" width="3.85546875" style="229" customWidth="1"/>
    <col min="9730" max="9730" width="10.5703125" style="229" customWidth="1"/>
    <col min="9731" max="9731" width="24" style="229" customWidth="1"/>
    <col min="9732" max="9755" width="2.140625" style="229" customWidth="1"/>
    <col min="9756" max="9756" width="2.140625" style="229" bestFit="1" customWidth="1"/>
    <col min="9757" max="9757" width="2.140625" style="229" customWidth="1"/>
    <col min="9758" max="9759" width="2.28515625" style="229" customWidth="1"/>
    <col min="9760" max="9760" width="2.42578125" style="229" customWidth="1"/>
    <col min="9761" max="9762" width="2" style="229" customWidth="1"/>
    <col min="9763" max="9763" width="2.5703125" style="229" customWidth="1"/>
    <col min="9764" max="9764" width="2" style="229" customWidth="1"/>
    <col min="9765" max="9765" width="10.7109375" style="229" customWidth="1"/>
    <col min="9766" max="9766" width="4.5703125" style="229" customWidth="1"/>
    <col min="9767" max="9767" width="1.42578125" style="229" customWidth="1"/>
    <col min="9768" max="9768" width="4" style="229" customWidth="1"/>
    <col min="9769" max="9984" width="9.140625" style="229"/>
    <col min="9985" max="9985" width="3.85546875" style="229" customWidth="1"/>
    <col min="9986" max="9986" width="10.5703125" style="229" customWidth="1"/>
    <col min="9987" max="9987" width="24" style="229" customWidth="1"/>
    <col min="9988" max="10011" width="2.140625" style="229" customWidth="1"/>
    <col min="10012" max="10012" width="2.140625" style="229" bestFit="1" customWidth="1"/>
    <col min="10013" max="10013" width="2.140625" style="229" customWidth="1"/>
    <col min="10014" max="10015" width="2.28515625" style="229" customWidth="1"/>
    <col min="10016" max="10016" width="2.42578125" style="229" customWidth="1"/>
    <col min="10017" max="10018" width="2" style="229" customWidth="1"/>
    <col min="10019" max="10019" width="2.5703125" style="229" customWidth="1"/>
    <col min="10020" max="10020" width="2" style="229" customWidth="1"/>
    <col min="10021" max="10021" width="10.7109375" style="229" customWidth="1"/>
    <col min="10022" max="10022" width="4.5703125" style="229" customWidth="1"/>
    <col min="10023" max="10023" width="1.42578125" style="229" customWidth="1"/>
    <col min="10024" max="10024" width="4" style="229" customWidth="1"/>
    <col min="10025" max="10240" width="9.140625" style="229"/>
    <col min="10241" max="10241" width="3.85546875" style="229" customWidth="1"/>
    <col min="10242" max="10242" width="10.5703125" style="229" customWidth="1"/>
    <col min="10243" max="10243" width="24" style="229" customWidth="1"/>
    <col min="10244" max="10267" width="2.140625" style="229" customWidth="1"/>
    <col min="10268" max="10268" width="2.140625" style="229" bestFit="1" customWidth="1"/>
    <col min="10269" max="10269" width="2.140625" style="229" customWidth="1"/>
    <col min="10270" max="10271" width="2.28515625" style="229" customWidth="1"/>
    <col min="10272" max="10272" width="2.42578125" style="229" customWidth="1"/>
    <col min="10273" max="10274" width="2" style="229" customWidth="1"/>
    <col min="10275" max="10275" width="2.5703125" style="229" customWidth="1"/>
    <col min="10276" max="10276" width="2" style="229" customWidth="1"/>
    <col min="10277" max="10277" width="10.7109375" style="229" customWidth="1"/>
    <col min="10278" max="10278" width="4.5703125" style="229" customWidth="1"/>
    <col min="10279" max="10279" width="1.42578125" style="229" customWidth="1"/>
    <col min="10280" max="10280" width="4" style="229" customWidth="1"/>
    <col min="10281" max="10496" width="9.140625" style="229"/>
    <col min="10497" max="10497" width="3.85546875" style="229" customWidth="1"/>
    <col min="10498" max="10498" width="10.5703125" style="229" customWidth="1"/>
    <col min="10499" max="10499" width="24" style="229" customWidth="1"/>
    <col min="10500" max="10523" width="2.140625" style="229" customWidth="1"/>
    <col min="10524" max="10524" width="2.140625" style="229" bestFit="1" customWidth="1"/>
    <col min="10525" max="10525" width="2.140625" style="229" customWidth="1"/>
    <col min="10526" max="10527" width="2.28515625" style="229" customWidth="1"/>
    <col min="10528" max="10528" width="2.42578125" style="229" customWidth="1"/>
    <col min="10529" max="10530" width="2" style="229" customWidth="1"/>
    <col min="10531" max="10531" width="2.5703125" style="229" customWidth="1"/>
    <col min="10532" max="10532" width="2" style="229" customWidth="1"/>
    <col min="10533" max="10533" width="10.7109375" style="229" customWidth="1"/>
    <col min="10534" max="10534" width="4.5703125" style="229" customWidth="1"/>
    <col min="10535" max="10535" width="1.42578125" style="229" customWidth="1"/>
    <col min="10536" max="10536" width="4" style="229" customWidth="1"/>
    <col min="10537" max="10752" width="9.140625" style="229"/>
    <col min="10753" max="10753" width="3.85546875" style="229" customWidth="1"/>
    <col min="10754" max="10754" width="10.5703125" style="229" customWidth="1"/>
    <col min="10755" max="10755" width="24" style="229" customWidth="1"/>
    <col min="10756" max="10779" width="2.140625" style="229" customWidth="1"/>
    <col min="10780" max="10780" width="2.140625" style="229" bestFit="1" customWidth="1"/>
    <col min="10781" max="10781" width="2.140625" style="229" customWidth="1"/>
    <col min="10782" max="10783" width="2.28515625" style="229" customWidth="1"/>
    <col min="10784" max="10784" width="2.42578125" style="229" customWidth="1"/>
    <col min="10785" max="10786" width="2" style="229" customWidth="1"/>
    <col min="10787" max="10787" width="2.5703125" style="229" customWidth="1"/>
    <col min="10788" max="10788" width="2" style="229" customWidth="1"/>
    <col min="10789" max="10789" width="10.7109375" style="229" customWidth="1"/>
    <col min="10790" max="10790" width="4.5703125" style="229" customWidth="1"/>
    <col min="10791" max="10791" width="1.42578125" style="229" customWidth="1"/>
    <col min="10792" max="10792" width="4" style="229" customWidth="1"/>
    <col min="10793" max="11008" width="9.140625" style="229"/>
    <col min="11009" max="11009" width="3.85546875" style="229" customWidth="1"/>
    <col min="11010" max="11010" width="10.5703125" style="229" customWidth="1"/>
    <col min="11011" max="11011" width="24" style="229" customWidth="1"/>
    <col min="11012" max="11035" width="2.140625" style="229" customWidth="1"/>
    <col min="11036" max="11036" width="2.140625" style="229" bestFit="1" customWidth="1"/>
    <col min="11037" max="11037" width="2.140625" style="229" customWidth="1"/>
    <col min="11038" max="11039" width="2.28515625" style="229" customWidth="1"/>
    <col min="11040" max="11040" width="2.42578125" style="229" customWidth="1"/>
    <col min="11041" max="11042" width="2" style="229" customWidth="1"/>
    <col min="11043" max="11043" width="2.5703125" style="229" customWidth="1"/>
    <col min="11044" max="11044" width="2" style="229" customWidth="1"/>
    <col min="11045" max="11045" width="10.7109375" style="229" customWidth="1"/>
    <col min="11046" max="11046" width="4.5703125" style="229" customWidth="1"/>
    <col min="11047" max="11047" width="1.42578125" style="229" customWidth="1"/>
    <col min="11048" max="11048" width="4" style="229" customWidth="1"/>
    <col min="11049" max="11264" width="9.140625" style="229"/>
    <col min="11265" max="11265" width="3.85546875" style="229" customWidth="1"/>
    <col min="11266" max="11266" width="10.5703125" style="229" customWidth="1"/>
    <col min="11267" max="11267" width="24" style="229" customWidth="1"/>
    <col min="11268" max="11291" width="2.140625" style="229" customWidth="1"/>
    <col min="11292" max="11292" width="2.140625" style="229" bestFit="1" customWidth="1"/>
    <col min="11293" max="11293" width="2.140625" style="229" customWidth="1"/>
    <col min="11294" max="11295" width="2.28515625" style="229" customWidth="1"/>
    <col min="11296" max="11296" width="2.42578125" style="229" customWidth="1"/>
    <col min="11297" max="11298" width="2" style="229" customWidth="1"/>
    <col min="11299" max="11299" width="2.5703125" style="229" customWidth="1"/>
    <col min="11300" max="11300" width="2" style="229" customWidth="1"/>
    <col min="11301" max="11301" width="10.7109375" style="229" customWidth="1"/>
    <col min="11302" max="11302" width="4.5703125" style="229" customWidth="1"/>
    <col min="11303" max="11303" width="1.42578125" style="229" customWidth="1"/>
    <col min="11304" max="11304" width="4" style="229" customWidth="1"/>
    <col min="11305" max="11520" width="9.140625" style="229"/>
    <col min="11521" max="11521" width="3.85546875" style="229" customWidth="1"/>
    <col min="11522" max="11522" width="10.5703125" style="229" customWidth="1"/>
    <col min="11523" max="11523" width="24" style="229" customWidth="1"/>
    <col min="11524" max="11547" width="2.140625" style="229" customWidth="1"/>
    <col min="11548" max="11548" width="2.140625" style="229" bestFit="1" customWidth="1"/>
    <col min="11549" max="11549" width="2.140625" style="229" customWidth="1"/>
    <col min="11550" max="11551" width="2.28515625" style="229" customWidth="1"/>
    <col min="11552" max="11552" width="2.42578125" style="229" customWidth="1"/>
    <col min="11553" max="11554" width="2" style="229" customWidth="1"/>
    <col min="11555" max="11555" width="2.5703125" style="229" customWidth="1"/>
    <col min="11556" max="11556" width="2" style="229" customWidth="1"/>
    <col min="11557" max="11557" width="10.7109375" style="229" customWidth="1"/>
    <col min="11558" max="11558" width="4.5703125" style="229" customWidth="1"/>
    <col min="11559" max="11559" width="1.42578125" style="229" customWidth="1"/>
    <col min="11560" max="11560" width="4" style="229" customWidth="1"/>
    <col min="11561" max="11776" width="9.140625" style="229"/>
    <col min="11777" max="11777" width="3.85546875" style="229" customWidth="1"/>
    <col min="11778" max="11778" width="10.5703125" style="229" customWidth="1"/>
    <col min="11779" max="11779" width="24" style="229" customWidth="1"/>
    <col min="11780" max="11803" width="2.140625" style="229" customWidth="1"/>
    <col min="11804" max="11804" width="2.140625" style="229" bestFit="1" customWidth="1"/>
    <col min="11805" max="11805" width="2.140625" style="229" customWidth="1"/>
    <col min="11806" max="11807" width="2.28515625" style="229" customWidth="1"/>
    <col min="11808" max="11808" width="2.42578125" style="229" customWidth="1"/>
    <col min="11809" max="11810" width="2" style="229" customWidth="1"/>
    <col min="11811" max="11811" width="2.5703125" style="229" customWidth="1"/>
    <col min="11812" max="11812" width="2" style="229" customWidth="1"/>
    <col min="11813" max="11813" width="10.7109375" style="229" customWidth="1"/>
    <col min="11814" max="11814" width="4.5703125" style="229" customWidth="1"/>
    <col min="11815" max="11815" width="1.42578125" style="229" customWidth="1"/>
    <col min="11816" max="11816" width="4" style="229" customWidth="1"/>
    <col min="11817" max="12032" width="9.140625" style="229"/>
    <col min="12033" max="12033" width="3.85546875" style="229" customWidth="1"/>
    <col min="12034" max="12034" width="10.5703125" style="229" customWidth="1"/>
    <col min="12035" max="12035" width="24" style="229" customWidth="1"/>
    <col min="12036" max="12059" width="2.140625" style="229" customWidth="1"/>
    <col min="12060" max="12060" width="2.140625" style="229" bestFit="1" customWidth="1"/>
    <col min="12061" max="12061" width="2.140625" style="229" customWidth="1"/>
    <col min="12062" max="12063" width="2.28515625" style="229" customWidth="1"/>
    <col min="12064" max="12064" width="2.42578125" style="229" customWidth="1"/>
    <col min="12065" max="12066" width="2" style="229" customWidth="1"/>
    <col min="12067" max="12067" width="2.5703125" style="229" customWidth="1"/>
    <col min="12068" max="12068" width="2" style="229" customWidth="1"/>
    <col min="12069" max="12069" width="10.7109375" style="229" customWidth="1"/>
    <col min="12070" max="12070" width="4.5703125" style="229" customWidth="1"/>
    <col min="12071" max="12071" width="1.42578125" style="229" customWidth="1"/>
    <col min="12072" max="12072" width="4" style="229" customWidth="1"/>
    <col min="12073" max="12288" width="9.140625" style="229"/>
    <col min="12289" max="12289" width="3.85546875" style="229" customWidth="1"/>
    <col min="12290" max="12290" width="10.5703125" style="229" customWidth="1"/>
    <col min="12291" max="12291" width="24" style="229" customWidth="1"/>
    <col min="12292" max="12315" width="2.140625" style="229" customWidth="1"/>
    <col min="12316" max="12316" width="2.140625" style="229" bestFit="1" customWidth="1"/>
    <col min="12317" max="12317" width="2.140625" style="229" customWidth="1"/>
    <col min="12318" max="12319" width="2.28515625" style="229" customWidth="1"/>
    <col min="12320" max="12320" width="2.42578125" style="229" customWidth="1"/>
    <col min="12321" max="12322" width="2" style="229" customWidth="1"/>
    <col min="12323" max="12323" width="2.5703125" style="229" customWidth="1"/>
    <col min="12324" max="12324" width="2" style="229" customWidth="1"/>
    <col min="12325" max="12325" width="10.7109375" style="229" customWidth="1"/>
    <col min="12326" max="12326" width="4.5703125" style="229" customWidth="1"/>
    <col min="12327" max="12327" width="1.42578125" style="229" customWidth="1"/>
    <col min="12328" max="12328" width="4" style="229" customWidth="1"/>
    <col min="12329" max="12544" width="9.140625" style="229"/>
    <col min="12545" max="12545" width="3.85546875" style="229" customWidth="1"/>
    <col min="12546" max="12546" width="10.5703125" style="229" customWidth="1"/>
    <col min="12547" max="12547" width="24" style="229" customWidth="1"/>
    <col min="12548" max="12571" width="2.140625" style="229" customWidth="1"/>
    <col min="12572" max="12572" width="2.140625" style="229" bestFit="1" customWidth="1"/>
    <col min="12573" max="12573" width="2.140625" style="229" customWidth="1"/>
    <col min="12574" max="12575" width="2.28515625" style="229" customWidth="1"/>
    <col min="12576" max="12576" width="2.42578125" style="229" customWidth="1"/>
    <col min="12577" max="12578" width="2" style="229" customWidth="1"/>
    <col min="12579" max="12579" width="2.5703125" style="229" customWidth="1"/>
    <col min="12580" max="12580" width="2" style="229" customWidth="1"/>
    <col min="12581" max="12581" width="10.7109375" style="229" customWidth="1"/>
    <col min="12582" max="12582" width="4.5703125" style="229" customWidth="1"/>
    <col min="12583" max="12583" width="1.42578125" style="229" customWidth="1"/>
    <col min="12584" max="12584" width="4" style="229" customWidth="1"/>
    <col min="12585" max="12800" width="9.140625" style="229"/>
    <col min="12801" max="12801" width="3.85546875" style="229" customWidth="1"/>
    <col min="12802" max="12802" width="10.5703125" style="229" customWidth="1"/>
    <col min="12803" max="12803" width="24" style="229" customWidth="1"/>
    <col min="12804" max="12827" width="2.140625" style="229" customWidth="1"/>
    <col min="12828" max="12828" width="2.140625" style="229" bestFit="1" customWidth="1"/>
    <col min="12829" max="12829" width="2.140625" style="229" customWidth="1"/>
    <col min="12830" max="12831" width="2.28515625" style="229" customWidth="1"/>
    <col min="12832" max="12832" width="2.42578125" style="229" customWidth="1"/>
    <col min="12833" max="12834" width="2" style="229" customWidth="1"/>
    <col min="12835" max="12835" width="2.5703125" style="229" customWidth="1"/>
    <col min="12836" max="12836" width="2" style="229" customWidth="1"/>
    <col min="12837" max="12837" width="10.7109375" style="229" customWidth="1"/>
    <col min="12838" max="12838" width="4.5703125" style="229" customWidth="1"/>
    <col min="12839" max="12839" width="1.42578125" style="229" customWidth="1"/>
    <col min="12840" max="12840" width="4" style="229" customWidth="1"/>
    <col min="12841" max="13056" width="9.140625" style="229"/>
    <col min="13057" max="13057" width="3.85546875" style="229" customWidth="1"/>
    <col min="13058" max="13058" width="10.5703125" style="229" customWidth="1"/>
    <col min="13059" max="13059" width="24" style="229" customWidth="1"/>
    <col min="13060" max="13083" width="2.140625" style="229" customWidth="1"/>
    <col min="13084" max="13084" width="2.140625" style="229" bestFit="1" customWidth="1"/>
    <col min="13085" max="13085" width="2.140625" style="229" customWidth="1"/>
    <col min="13086" max="13087" width="2.28515625" style="229" customWidth="1"/>
    <col min="13088" max="13088" width="2.42578125" style="229" customWidth="1"/>
    <col min="13089" max="13090" width="2" style="229" customWidth="1"/>
    <col min="13091" max="13091" width="2.5703125" style="229" customWidth="1"/>
    <col min="13092" max="13092" width="2" style="229" customWidth="1"/>
    <col min="13093" max="13093" width="10.7109375" style="229" customWidth="1"/>
    <col min="13094" max="13094" width="4.5703125" style="229" customWidth="1"/>
    <col min="13095" max="13095" width="1.42578125" style="229" customWidth="1"/>
    <col min="13096" max="13096" width="4" style="229" customWidth="1"/>
    <col min="13097" max="13312" width="9.140625" style="229"/>
    <col min="13313" max="13313" width="3.85546875" style="229" customWidth="1"/>
    <col min="13314" max="13314" width="10.5703125" style="229" customWidth="1"/>
    <col min="13315" max="13315" width="24" style="229" customWidth="1"/>
    <col min="13316" max="13339" width="2.140625" style="229" customWidth="1"/>
    <col min="13340" max="13340" width="2.140625" style="229" bestFit="1" customWidth="1"/>
    <col min="13341" max="13341" width="2.140625" style="229" customWidth="1"/>
    <col min="13342" max="13343" width="2.28515625" style="229" customWidth="1"/>
    <col min="13344" max="13344" width="2.42578125" style="229" customWidth="1"/>
    <col min="13345" max="13346" width="2" style="229" customWidth="1"/>
    <col min="13347" max="13347" width="2.5703125" style="229" customWidth="1"/>
    <col min="13348" max="13348" width="2" style="229" customWidth="1"/>
    <col min="13349" max="13349" width="10.7109375" style="229" customWidth="1"/>
    <col min="13350" max="13350" width="4.5703125" style="229" customWidth="1"/>
    <col min="13351" max="13351" width="1.42578125" style="229" customWidth="1"/>
    <col min="13352" max="13352" width="4" style="229" customWidth="1"/>
    <col min="13353" max="13568" width="9.140625" style="229"/>
    <col min="13569" max="13569" width="3.85546875" style="229" customWidth="1"/>
    <col min="13570" max="13570" width="10.5703125" style="229" customWidth="1"/>
    <col min="13571" max="13571" width="24" style="229" customWidth="1"/>
    <col min="13572" max="13595" width="2.140625" style="229" customWidth="1"/>
    <col min="13596" max="13596" width="2.140625" style="229" bestFit="1" customWidth="1"/>
    <col min="13597" max="13597" width="2.140625" style="229" customWidth="1"/>
    <col min="13598" max="13599" width="2.28515625" style="229" customWidth="1"/>
    <col min="13600" max="13600" width="2.42578125" style="229" customWidth="1"/>
    <col min="13601" max="13602" width="2" style="229" customWidth="1"/>
    <col min="13603" max="13603" width="2.5703125" style="229" customWidth="1"/>
    <col min="13604" max="13604" width="2" style="229" customWidth="1"/>
    <col min="13605" max="13605" width="10.7109375" style="229" customWidth="1"/>
    <col min="13606" max="13606" width="4.5703125" style="229" customWidth="1"/>
    <col min="13607" max="13607" width="1.42578125" style="229" customWidth="1"/>
    <col min="13608" max="13608" width="4" style="229" customWidth="1"/>
    <col min="13609" max="13824" width="9.140625" style="229"/>
    <col min="13825" max="13825" width="3.85546875" style="229" customWidth="1"/>
    <col min="13826" max="13826" width="10.5703125" style="229" customWidth="1"/>
    <col min="13827" max="13827" width="24" style="229" customWidth="1"/>
    <col min="13828" max="13851" width="2.140625" style="229" customWidth="1"/>
    <col min="13852" max="13852" width="2.140625" style="229" bestFit="1" customWidth="1"/>
    <col min="13853" max="13853" width="2.140625" style="229" customWidth="1"/>
    <col min="13854" max="13855" width="2.28515625" style="229" customWidth="1"/>
    <col min="13856" max="13856" width="2.42578125" style="229" customWidth="1"/>
    <col min="13857" max="13858" width="2" style="229" customWidth="1"/>
    <col min="13859" max="13859" width="2.5703125" style="229" customWidth="1"/>
    <col min="13860" max="13860" width="2" style="229" customWidth="1"/>
    <col min="13861" max="13861" width="10.7109375" style="229" customWidth="1"/>
    <col min="13862" max="13862" width="4.5703125" style="229" customWidth="1"/>
    <col min="13863" max="13863" width="1.42578125" style="229" customWidth="1"/>
    <col min="13864" max="13864" width="4" style="229" customWidth="1"/>
    <col min="13865" max="14080" width="9.140625" style="229"/>
    <col min="14081" max="14081" width="3.85546875" style="229" customWidth="1"/>
    <col min="14082" max="14082" width="10.5703125" style="229" customWidth="1"/>
    <col min="14083" max="14083" width="24" style="229" customWidth="1"/>
    <col min="14084" max="14107" width="2.140625" style="229" customWidth="1"/>
    <col min="14108" max="14108" width="2.140625" style="229" bestFit="1" customWidth="1"/>
    <col min="14109" max="14109" width="2.140625" style="229" customWidth="1"/>
    <col min="14110" max="14111" width="2.28515625" style="229" customWidth="1"/>
    <col min="14112" max="14112" width="2.42578125" style="229" customWidth="1"/>
    <col min="14113" max="14114" width="2" style="229" customWidth="1"/>
    <col min="14115" max="14115" width="2.5703125" style="229" customWidth="1"/>
    <col min="14116" max="14116" width="2" style="229" customWidth="1"/>
    <col min="14117" max="14117" width="10.7109375" style="229" customWidth="1"/>
    <col min="14118" max="14118" width="4.5703125" style="229" customWidth="1"/>
    <col min="14119" max="14119" width="1.42578125" style="229" customWidth="1"/>
    <col min="14120" max="14120" width="4" style="229" customWidth="1"/>
    <col min="14121" max="14336" width="9.140625" style="229"/>
    <col min="14337" max="14337" width="3.85546875" style="229" customWidth="1"/>
    <col min="14338" max="14338" width="10.5703125" style="229" customWidth="1"/>
    <col min="14339" max="14339" width="24" style="229" customWidth="1"/>
    <col min="14340" max="14363" width="2.140625" style="229" customWidth="1"/>
    <col min="14364" max="14364" width="2.140625" style="229" bestFit="1" customWidth="1"/>
    <col min="14365" max="14365" width="2.140625" style="229" customWidth="1"/>
    <col min="14366" max="14367" width="2.28515625" style="229" customWidth="1"/>
    <col min="14368" max="14368" width="2.42578125" style="229" customWidth="1"/>
    <col min="14369" max="14370" width="2" style="229" customWidth="1"/>
    <col min="14371" max="14371" width="2.5703125" style="229" customWidth="1"/>
    <col min="14372" max="14372" width="2" style="229" customWidth="1"/>
    <col min="14373" max="14373" width="10.7109375" style="229" customWidth="1"/>
    <col min="14374" max="14374" width="4.5703125" style="229" customWidth="1"/>
    <col min="14375" max="14375" width="1.42578125" style="229" customWidth="1"/>
    <col min="14376" max="14376" width="4" style="229" customWidth="1"/>
    <col min="14377" max="14592" width="9.140625" style="229"/>
    <col min="14593" max="14593" width="3.85546875" style="229" customWidth="1"/>
    <col min="14594" max="14594" width="10.5703125" style="229" customWidth="1"/>
    <col min="14595" max="14595" width="24" style="229" customWidth="1"/>
    <col min="14596" max="14619" width="2.140625" style="229" customWidth="1"/>
    <col min="14620" max="14620" width="2.140625" style="229" bestFit="1" customWidth="1"/>
    <col min="14621" max="14621" width="2.140625" style="229" customWidth="1"/>
    <col min="14622" max="14623" width="2.28515625" style="229" customWidth="1"/>
    <col min="14624" max="14624" width="2.42578125" style="229" customWidth="1"/>
    <col min="14625" max="14626" width="2" style="229" customWidth="1"/>
    <col min="14627" max="14627" width="2.5703125" style="229" customWidth="1"/>
    <col min="14628" max="14628" width="2" style="229" customWidth="1"/>
    <col min="14629" max="14629" width="10.7109375" style="229" customWidth="1"/>
    <col min="14630" max="14630" width="4.5703125" style="229" customWidth="1"/>
    <col min="14631" max="14631" width="1.42578125" style="229" customWidth="1"/>
    <col min="14632" max="14632" width="4" style="229" customWidth="1"/>
    <col min="14633" max="14848" width="9.140625" style="229"/>
    <col min="14849" max="14849" width="3.85546875" style="229" customWidth="1"/>
    <col min="14850" max="14850" width="10.5703125" style="229" customWidth="1"/>
    <col min="14851" max="14851" width="24" style="229" customWidth="1"/>
    <col min="14852" max="14875" width="2.140625" style="229" customWidth="1"/>
    <col min="14876" max="14876" width="2.140625" style="229" bestFit="1" customWidth="1"/>
    <col min="14877" max="14877" width="2.140625" style="229" customWidth="1"/>
    <col min="14878" max="14879" width="2.28515625" style="229" customWidth="1"/>
    <col min="14880" max="14880" width="2.42578125" style="229" customWidth="1"/>
    <col min="14881" max="14882" width="2" style="229" customWidth="1"/>
    <col min="14883" max="14883" width="2.5703125" style="229" customWidth="1"/>
    <col min="14884" max="14884" width="2" style="229" customWidth="1"/>
    <col min="14885" max="14885" width="10.7109375" style="229" customWidth="1"/>
    <col min="14886" max="14886" width="4.5703125" style="229" customWidth="1"/>
    <col min="14887" max="14887" width="1.42578125" style="229" customWidth="1"/>
    <col min="14888" max="14888" width="4" style="229" customWidth="1"/>
    <col min="14889" max="15104" width="9.140625" style="229"/>
    <col min="15105" max="15105" width="3.85546875" style="229" customWidth="1"/>
    <col min="15106" max="15106" width="10.5703125" style="229" customWidth="1"/>
    <col min="15107" max="15107" width="24" style="229" customWidth="1"/>
    <col min="15108" max="15131" width="2.140625" style="229" customWidth="1"/>
    <col min="15132" max="15132" width="2.140625" style="229" bestFit="1" customWidth="1"/>
    <col min="15133" max="15133" width="2.140625" style="229" customWidth="1"/>
    <col min="15134" max="15135" width="2.28515625" style="229" customWidth="1"/>
    <col min="15136" max="15136" width="2.42578125" style="229" customWidth="1"/>
    <col min="15137" max="15138" width="2" style="229" customWidth="1"/>
    <col min="15139" max="15139" width="2.5703125" style="229" customWidth="1"/>
    <col min="15140" max="15140" width="2" style="229" customWidth="1"/>
    <col min="15141" max="15141" width="10.7109375" style="229" customWidth="1"/>
    <col min="15142" max="15142" width="4.5703125" style="229" customWidth="1"/>
    <col min="15143" max="15143" width="1.42578125" style="229" customWidth="1"/>
    <col min="15144" max="15144" width="4" style="229" customWidth="1"/>
    <col min="15145" max="15360" width="9.140625" style="229"/>
    <col min="15361" max="15361" width="3.85546875" style="229" customWidth="1"/>
    <col min="15362" max="15362" width="10.5703125" style="229" customWidth="1"/>
    <col min="15363" max="15363" width="24" style="229" customWidth="1"/>
    <col min="15364" max="15387" width="2.140625" style="229" customWidth="1"/>
    <col min="15388" max="15388" width="2.140625" style="229" bestFit="1" customWidth="1"/>
    <col min="15389" max="15389" width="2.140625" style="229" customWidth="1"/>
    <col min="15390" max="15391" width="2.28515625" style="229" customWidth="1"/>
    <col min="15392" max="15392" width="2.42578125" style="229" customWidth="1"/>
    <col min="15393" max="15394" width="2" style="229" customWidth="1"/>
    <col min="15395" max="15395" width="2.5703125" style="229" customWidth="1"/>
    <col min="15396" max="15396" width="2" style="229" customWidth="1"/>
    <col min="15397" max="15397" width="10.7109375" style="229" customWidth="1"/>
    <col min="15398" max="15398" width="4.5703125" style="229" customWidth="1"/>
    <col min="15399" max="15399" width="1.42578125" style="229" customWidth="1"/>
    <col min="15400" max="15400" width="4" style="229" customWidth="1"/>
    <col min="15401" max="15616" width="9.140625" style="229"/>
    <col min="15617" max="15617" width="3.85546875" style="229" customWidth="1"/>
    <col min="15618" max="15618" width="10.5703125" style="229" customWidth="1"/>
    <col min="15619" max="15619" width="24" style="229" customWidth="1"/>
    <col min="15620" max="15643" width="2.140625" style="229" customWidth="1"/>
    <col min="15644" max="15644" width="2.140625" style="229" bestFit="1" customWidth="1"/>
    <col min="15645" max="15645" width="2.140625" style="229" customWidth="1"/>
    <col min="15646" max="15647" width="2.28515625" style="229" customWidth="1"/>
    <col min="15648" max="15648" width="2.42578125" style="229" customWidth="1"/>
    <col min="15649" max="15650" width="2" style="229" customWidth="1"/>
    <col min="15651" max="15651" width="2.5703125" style="229" customWidth="1"/>
    <col min="15652" max="15652" width="2" style="229" customWidth="1"/>
    <col min="15653" max="15653" width="10.7109375" style="229" customWidth="1"/>
    <col min="15654" max="15654" width="4.5703125" style="229" customWidth="1"/>
    <col min="15655" max="15655" width="1.42578125" style="229" customWidth="1"/>
    <col min="15656" max="15656" width="4" style="229" customWidth="1"/>
    <col min="15657" max="15872" width="9.140625" style="229"/>
    <col min="15873" max="15873" width="3.85546875" style="229" customWidth="1"/>
    <col min="15874" max="15874" width="10.5703125" style="229" customWidth="1"/>
    <col min="15875" max="15875" width="24" style="229" customWidth="1"/>
    <col min="15876" max="15899" width="2.140625" style="229" customWidth="1"/>
    <col min="15900" max="15900" width="2.140625" style="229" bestFit="1" customWidth="1"/>
    <col min="15901" max="15901" width="2.140625" style="229" customWidth="1"/>
    <col min="15902" max="15903" width="2.28515625" style="229" customWidth="1"/>
    <col min="15904" max="15904" width="2.42578125" style="229" customWidth="1"/>
    <col min="15905" max="15906" width="2" style="229" customWidth="1"/>
    <col min="15907" max="15907" width="2.5703125" style="229" customWidth="1"/>
    <col min="15908" max="15908" width="2" style="229" customWidth="1"/>
    <col min="15909" max="15909" width="10.7109375" style="229" customWidth="1"/>
    <col min="15910" max="15910" width="4.5703125" style="229" customWidth="1"/>
    <col min="15911" max="15911" width="1.42578125" style="229" customWidth="1"/>
    <col min="15912" max="15912" width="4" style="229" customWidth="1"/>
    <col min="15913" max="16128" width="9.140625" style="229"/>
    <col min="16129" max="16129" width="3.85546875" style="229" customWidth="1"/>
    <col min="16130" max="16130" width="10.5703125" style="229" customWidth="1"/>
    <col min="16131" max="16131" width="24" style="229" customWidth="1"/>
    <col min="16132" max="16155" width="2.140625" style="229" customWidth="1"/>
    <col min="16156" max="16156" width="2.140625" style="229" bestFit="1" customWidth="1"/>
    <col min="16157" max="16157" width="2.140625" style="229" customWidth="1"/>
    <col min="16158" max="16159" width="2.28515625" style="229" customWidth="1"/>
    <col min="16160" max="16160" width="2.42578125" style="229" customWidth="1"/>
    <col min="16161" max="16162" width="2" style="229" customWidth="1"/>
    <col min="16163" max="16163" width="2.5703125" style="229" customWidth="1"/>
    <col min="16164" max="16164" width="2" style="229" customWidth="1"/>
    <col min="16165" max="16165" width="10.7109375" style="229" customWidth="1"/>
    <col min="16166" max="16166" width="4.5703125" style="229" customWidth="1"/>
    <col min="16167" max="16167" width="1.42578125" style="229" customWidth="1"/>
    <col min="16168" max="16168" width="4" style="229" customWidth="1"/>
    <col min="16169" max="16384" width="9.140625" style="229"/>
  </cols>
  <sheetData>
    <row r="1" spans="1:74" ht="25.5">
      <c r="D1" s="731" t="s">
        <v>285</v>
      </c>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H1" s="731"/>
      <c r="AI1" s="731"/>
      <c r="AJ1" s="731"/>
      <c r="AK1" s="731"/>
      <c r="AL1" s="73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c r="BP1" s="471"/>
      <c r="BQ1" s="471"/>
      <c r="BR1" s="471"/>
      <c r="BS1" s="471"/>
      <c r="BT1" s="471"/>
      <c r="BU1" s="471"/>
      <c r="BV1" s="471"/>
    </row>
    <row r="2" spans="1:74" ht="12" customHeight="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731"/>
      <c r="AI2" s="731"/>
      <c r="AJ2" s="731"/>
      <c r="AK2" s="731"/>
      <c r="AL2" s="731"/>
    </row>
    <row r="4" spans="1:74" s="475" customFormat="1" ht="9.75" customHeight="1">
      <c r="A4" s="527"/>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c r="AO4" s="529"/>
      <c r="AP4" s="472"/>
      <c r="AQ4" s="472"/>
      <c r="AR4" s="473"/>
      <c r="AS4" s="473"/>
      <c r="AT4" s="473"/>
      <c r="AU4" s="473"/>
      <c r="AV4" s="473"/>
      <c r="AW4" s="473"/>
      <c r="AX4" s="473"/>
      <c r="AY4" s="473"/>
      <c r="AZ4" s="473"/>
      <c r="BA4" s="474"/>
    </row>
    <row r="5" spans="1:74" ht="5.25" hidden="1" customHeight="1">
      <c r="A5" s="476"/>
      <c r="B5" s="477"/>
      <c r="C5" s="478"/>
      <c r="D5" s="479"/>
      <c r="E5" s="477"/>
      <c r="F5" s="480"/>
      <c r="G5" s="479"/>
      <c r="H5" s="478"/>
      <c r="I5" s="480"/>
      <c r="J5" s="479"/>
      <c r="K5" s="478"/>
      <c r="L5" s="480"/>
      <c r="M5" s="479"/>
      <c r="N5" s="478"/>
      <c r="O5" s="480"/>
      <c r="P5" s="479"/>
      <c r="Q5" s="478"/>
      <c r="R5" s="480"/>
      <c r="S5" s="479"/>
      <c r="T5" s="478"/>
      <c r="U5" s="480"/>
      <c r="V5" s="479"/>
      <c r="W5" s="478"/>
      <c r="X5" s="480"/>
      <c r="Y5" s="479"/>
      <c r="Z5" s="478"/>
      <c r="AA5" s="480"/>
      <c r="AB5" s="480"/>
      <c r="AC5" s="480"/>
      <c r="AD5" s="480"/>
      <c r="AE5" s="479"/>
      <c r="AF5" s="478"/>
      <c r="AG5" s="480"/>
      <c r="AH5" s="480"/>
      <c r="AI5" s="480"/>
      <c r="AJ5" s="480"/>
      <c r="AK5" s="478"/>
      <c r="AL5" s="478"/>
      <c r="AM5" s="478"/>
      <c r="AN5" s="478"/>
      <c r="AO5" s="481"/>
    </row>
    <row r="6" spans="1:74" ht="21" customHeight="1">
      <c r="A6" s="482" t="s">
        <v>203</v>
      </c>
      <c r="B6" s="483"/>
      <c r="C6" s="483" t="s">
        <v>204</v>
      </c>
      <c r="D6" s="484"/>
      <c r="E6" s="484">
        <v>1</v>
      </c>
      <c r="F6" s="484"/>
      <c r="G6" s="484"/>
      <c r="H6" s="484">
        <v>2</v>
      </c>
      <c r="I6" s="484"/>
      <c r="J6" s="484"/>
      <c r="K6" s="484">
        <v>3</v>
      </c>
      <c r="L6" s="484"/>
      <c r="M6" s="484"/>
      <c r="N6" s="484">
        <v>4</v>
      </c>
      <c r="O6" s="484"/>
      <c r="P6" s="484"/>
      <c r="Q6" s="484">
        <v>5</v>
      </c>
      <c r="R6" s="484"/>
      <c r="S6" s="484"/>
      <c r="T6" s="484">
        <v>6</v>
      </c>
      <c r="U6" s="484"/>
      <c r="V6" s="484"/>
      <c r="W6" s="484">
        <v>7</v>
      </c>
      <c r="X6" s="484"/>
      <c r="Y6" s="484"/>
      <c r="Z6" s="484">
        <v>8</v>
      </c>
      <c r="AA6" s="484"/>
      <c r="AB6" s="484"/>
      <c r="AC6" s="484">
        <v>9</v>
      </c>
      <c r="AD6" s="484"/>
      <c r="AE6" s="484"/>
      <c r="AF6" s="484">
        <v>10</v>
      </c>
      <c r="AG6" s="484"/>
      <c r="AH6" s="484"/>
      <c r="AI6" s="484">
        <v>11</v>
      </c>
      <c r="AJ6" s="484"/>
      <c r="AK6" s="485" t="s">
        <v>1</v>
      </c>
      <c r="AL6" s="804" t="s">
        <v>205</v>
      </c>
      <c r="AM6" s="804"/>
      <c r="AN6" s="804"/>
      <c r="AO6" s="486" t="s">
        <v>2</v>
      </c>
    </row>
    <row r="7" spans="1:74" ht="12.75" customHeight="1">
      <c r="A7" s="761">
        <v>1</v>
      </c>
      <c r="B7" s="771" t="s">
        <v>17</v>
      </c>
      <c r="C7" s="805" t="s">
        <v>217</v>
      </c>
      <c r="D7" s="487"/>
      <c r="E7" s="297"/>
      <c r="F7" s="297"/>
      <c r="G7" s="488"/>
      <c r="H7" s="489">
        <v>1</v>
      </c>
      <c r="I7" s="490"/>
      <c r="J7" s="491"/>
      <c r="K7" s="492">
        <v>0</v>
      </c>
      <c r="L7" s="493"/>
      <c r="M7" s="494"/>
      <c r="N7" s="492">
        <v>0</v>
      </c>
      <c r="O7" s="495"/>
      <c r="P7" s="496"/>
      <c r="Q7" s="497">
        <v>2</v>
      </c>
      <c r="R7" s="498"/>
      <c r="S7" s="499"/>
      <c r="T7" s="497">
        <v>2</v>
      </c>
      <c r="U7" s="500"/>
      <c r="V7" s="501"/>
      <c r="W7" s="502">
        <v>2</v>
      </c>
      <c r="X7" s="503"/>
      <c r="Y7" s="504"/>
      <c r="Z7" s="502">
        <v>2</v>
      </c>
      <c r="AA7" s="503"/>
      <c r="AB7" s="501"/>
      <c r="AC7" s="502">
        <v>2</v>
      </c>
      <c r="AD7" s="503"/>
      <c r="AE7" s="488"/>
      <c r="AF7" s="489">
        <v>1</v>
      </c>
      <c r="AG7" s="490"/>
      <c r="AH7" s="499"/>
      <c r="AI7" s="497">
        <v>2</v>
      </c>
      <c r="AJ7" s="500"/>
      <c r="AK7" s="744">
        <f>SUM(E7+H7+K7+N7+Q7+T7+W7+Z7+AC7+AF7+AI7)</f>
        <v>14</v>
      </c>
      <c r="AL7" s="746">
        <f>SUM(D8+G8+J8+M8+P8+S8+V8+Y8+AB8+AE8+AH8)</f>
        <v>31</v>
      </c>
      <c r="AM7" s="802" t="s">
        <v>206</v>
      </c>
      <c r="AN7" s="807">
        <f>SUM(F8+I8+L8+O8+R8+U8+X8+AA8+AD8+AG8+AJ8)</f>
        <v>22</v>
      </c>
      <c r="AO7" s="800">
        <v>3</v>
      </c>
    </row>
    <row r="8" spans="1:74" ht="12.75" customHeight="1">
      <c r="A8" s="762"/>
      <c r="B8" s="772"/>
      <c r="C8" s="806"/>
      <c r="D8" s="505"/>
      <c r="E8" s="240"/>
      <c r="F8" s="240"/>
      <c r="G8" s="506">
        <v>3</v>
      </c>
      <c r="H8" s="507"/>
      <c r="I8" s="508">
        <v>3</v>
      </c>
      <c r="J8" s="509">
        <v>1</v>
      </c>
      <c r="K8" s="510"/>
      <c r="L8" s="511">
        <v>4</v>
      </c>
      <c r="M8" s="512">
        <v>0</v>
      </c>
      <c r="N8" s="510"/>
      <c r="O8" s="513">
        <v>4</v>
      </c>
      <c r="P8" s="514">
        <v>4</v>
      </c>
      <c r="Q8" s="515"/>
      <c r="R8" s="498">
        <v>2</v>
      </c>
      <c r="S8" s="516">
        <v>4</v>
      </c>
      <c r="T8" s="515"/>
      <c r="U8" s="517">
        <v>1</v>
      </c>
      <c r="V8" s="516">
        <v>4</v>
      </c>
      <c r="W8" s="515"/>
      <c r="X8" s="517">
        <v>2</v>
      </c>
      <c r="Y8" s="516">
        <v>4</v>
      </c>
      <c r="Z8" s="515"/>
      <c r="AA8" s="517">
        <v>0</v>
      </c>
      <c r="AB8" s="516">
        <v>4</v>
      </c>
      <c r="AC8" s="515"/>
      <c r="AD8" s="517">
        <v>2</v>
      </c>
      <c r="AE8" s="506">
        <v>3</v>
      </c>
      <c r="AF8" s="507"/>
      <c r="AG8" s="508">
        <v>3</v>
      </c>
      <c r="AH8" s="516">
        <v>4</v>
      </c>
      <c r="AI8" s="515"/>
      <c r="AJ8" s="517">
        <v>1</v>
      </c>
      <c r="AK8" s="745"/>
      <c r="AL8" s="747"/>
      <c r="AM8" s="803"/>
      <c r="AN8" s="808"/>
      <c r="AO8" s="801"/>
    </row>
    <row r="9" spans="1:74" ht="12.75" customHeight="1">
      <c r="A9" s="761">
        <v>2</v>
      </c>
      <c r="B9" s="761" t="s">
        <v>3</v>
      </c>
      <c r="C9" s="805" t="s">
        <v>166</v>
      </c>
      <c r="D9" s="488"/>
      <c r="E9" s="489">
        <v>1</v>
      </c>
      <c r="F9" s="490"/>
      <c r="G9" s="487"/>
      <c r="H9" s="297"/>
      <c r="I9" s="297"/>
      <c r="J9" s="488"/>
      <c r="K9" s="489">
        <v>1</v>
      </c>
      <c r="L9" s="490"/>
      <c r="M9" s="518"/>
      <c r="N9" s="519">
        <v>0</v>
      </c>
      <c r="O9" s="520"/>
      <c r="P9" s="518"/>
      <c r="Q9" s="519">
        <v>0</v>
      </c>
      <c r="R9" s="520"/>
      <c r="S9" s="499"/>
      <c r="T9" s="497">
        <v>2</v>
      </c>
      <c r="U9" s="500"/>
      <c r="V9" s="499"/>
      <c r="W9" s="497">
        <v>2</v>
      </c>
      <c r="X9" s="500"/>
      <c r="Y9" s="488"/>
      <c r="Z9" s="489">
        <v>1</v>
      </c>
      <c r="AA9" s="490"/>
      <c r="AB9" s="499"/>
      <c r="AC9" s="497">
        <v>2</v>
      </c>
      <c r="AD9" s="500"/>
      <c r="AE9" s="518"/>
      <c r="AF9" s="519">
        <v>0</v>
      </c>
      <c r="AG9" s="520"/>
      <c r="AH9" s="494"/>
      <c r="AI9" s="492">
        <v>0</v>
      </c>
      <c r="AJ9" s="495"/>
      <c r="AK9" s="744">
        <f t="shared" ref="AK9" si="0">SUM(E9+H9+K9+N9+Q9+T9+W9+Z9+AC9+AF9+AI9)</f>
        <v>9</v>
      </c>
      <c r="AL9" s="746">
        <f t="shared" ref="AL9" si="1">SUM(D10+G10+J10+M10+P10+S10+V10+Y10+AB10+AE10+AH10)</f>
        <v>24</v>
      </c>
      <c r="AM9" s="802" t="s">
        <v>206</v>
      </c>
      <c r="AN9" s="807">
        <f t="shared" ref="AN9" si="2">SUM(F10+I10+L10+O10+R10+U10+X10+AA10+AD10+AG10+AJ10)</f>
        <v>28</v>
      </c>
      <c r="AO9" s="809">
        <v>7</v>
      </c>
    </row>
    <row r="10" spans="1:74" ht="12.75" customHeight="1">
      <c r="A10" s="762"/>
      <c r="B10" s="762"/>
      <c r="C10" s="806"/>
      <c r="D10" s="506">
        <v>3</v>
      </c>
      <c r="E10" s="507"/>
      <c r="F10" s="508">
        <v>3</v>
      </c>
      <c r="G10" s="505"/>
      <c r="H10" s="240"/>
      <c r="I10" s="240"/>
      <c r="J10" s="506">
        <v>3</v>
      </c>
      <c r="K10" s="507"/>
      <c r="L10" s="508">
        <v>3</v>
      </c>
      <c r="M10" s="512">
        <v>1</v>
      </c>
      <c r="N10" s="510"/>
      <c r="O10" s="513">
        <v>4</v>
      </c>
      <c r="P10" s="512">
        <v>1</v>
      </c>
      <c r="Q10" s="510"/>
      <c r="R10" s="513">
        <v>4</v>
      </c>
      <c r="S10" s="516">
        <v>4</v>
      </c>
      <c r="T10" s="515"/>
      <c r="U10" s="517">
        <v>1</v>
      </c>
      <c r="V10" s="516">
        <v>4</v>
      </c>
      <c r="W10" s="515"/>
      <c r="X10" s="517">
        <v>1</v>
      </c>
      <c r="Y10" s="506">
        <v>3</v>
      </c>
      <c r="Z10" s="507"/>
      <c r="AA10" s="508">
        <v>3</v>
      </c>
      <c r="AB10" s="516">
        <v>4</v>
      </c>
      <c r="AC10" s="515"/>
      <c r="AD10" s="517">
        <v>1</v>
      </c>
      <c r="AE10" s="512">
        <v>1</v>
      </c>
      <c r="AF10" s="510"/>
      <c r="AG10" s="513">
        <v>4</v>
      </c>
      <c r="AH10" s="512">
        <v>0</v>
      </c>
      <c r="AI10" s="510"/>
      <c r="AJ10" s="513">
        <v>4</v>
      </c>
      <c r="AK10" s="745"/>
      <c r="AL10" s="747"/>
      <c r="AM10" s="803"/>
      <c r="AN10" s="808"/>
      <c r="AO10" s="810"/>
    </row>
    <row r="11" spans="1:74" ht="12.75" customHeight="1">
      <c r="A11" s="761">
        <v>3</v>
      </c>
      <c r="B11" s="761" t="s">
        <v>3</v>
      </c>
      <c r="C11" s="805" t="s">
        <v>11</v>
      </c>
      <c r="D11" s="499" t="s">
        <v>216</v>
      </c>
      <c r="E11" s="497">
        <v>2</v>
      </c>
      <c r="F11" s="500"/>
      <c r="G11" s="488"/>
      <c r="H11" s="489">
        <v>1</v>
      </c>
      <c r="I11" s="490"/>
      <c r="J11" s="487"/>
      <c r="K11" s="297"/>
      <c r="L11" s="297"/>
      <c r="M11" s="499"/>
      <c r="N11" s="497">
        <v>2</v>
      </c>
      <c r="O11" s="500"/>
      <c r="P11" s="521"/>
      <c r="Q11" s="519">
        <v>0</v>
      </c>
      <c r="R11" s="522"/>
      <c r="S11" s="499"/>
      <c r="T11" s="497">
        <v>2</v>
      </c>
      <c r="U11" s="500"/>
      <c r="V11" s="499"/>
      <c r="W11" s="497">
        <v>2</v>
      </c>
      <c r="X11" s="500"/>
      <c r="Y11" s="488"/>
      <c r="Z11" s="489">
        <v>1</v>
      </c>
      <c r="AA11" s="490"/>
      <c r="AB11" s="504"/>
      <c r="AC11" s="502">
        <v>2</v>
      </c>
      <c r="AD11" s="503"/>
      <c r="AE11" s="488"/>
      <c r="AF11" s="489">
        <v>1</v>
      </c>
      <c r="AG11" s="490"/>
      <c r="AH11" s="491"/>
      <c r="AI11" s="492">
        <v>0</v>
      </c>
      <c r="AJ11" s="493"/>
      <c r="AK11" s="744">
        <f t="shared" ref="AK11" si="3">SUM(E11+H11+K11+N11+Q11+T11+W11+Z11+AC11+AF11+AI11)</f>
        <v>13</v>
      </c>
      <c r="AL11" s="746">
        <f t="shared" ref="AL11" si="4">SUM(D12+G12+J12+M12+P12+S12+V12+Y12+AB12+AE12+AH12)</f>
        <v>30</v>
      </c>
      <c r="AM11" s="802" t="s">
        <v>206</v>
      </c>
      <c r="AN11" s="807">
        <f t="shared" ref="AN11" si="5">SUM(F12+I12+L12+O12+R12+U12+X12+AA12+AD12+AG12+AJ12)</f>
        <v>22</v>
      </c>
      <c r="AO11" s="809">
        <v>4</v>
      </c>
    </row>
    <row r="12" spans="1:74" ht="12.75" customHeight="1">
      <c r="A12" s="762">
        <v>3</v>
      </c>
      <c r="B12" s="762"/>
      <c r="C12" s="806"/>
      <c r="D12" s="516">
        <v>4</v>
      </c>
      <c r="E12" s="515"/>
      <c r="F12" s="517">
        <v>1</v>
      </c>
      <c r="G12" s="506">
        <v>3</v>
      </c>
      <c r="H12" s="507"/>
      <c r="I12" s="508">
        <v>3</v>
      </c>
      <c r="J12" s="505"/>
      <c r="K12" s="240"/>
      <c r="L12" s="240"/>
      <c r="M12" s="516">
        <v>4</v>
      </c>
      <c r="N12" s="515"/>
      <c r="O12" s="517">
        <v>1</v>
      </c>
      <c r="P12" s="523">
        <v>0</v>
      </c>
      <c r="Q12" s="510"/>
      <c r="R12" s="511">
        <v>4</v>
      </c>
      <c r="S12" s="516">
        <v>4</v>
      </c>
      <c r="T12" s="515"/>
      <c r="U12" s="517">
        <v>1</v>
      </c>
      <c r="V12" s="516">
        <v>4</v>
      </c>
      <c r="W12" s="515"/>
      <c r="X12" s="517">
        <v>2</v>
      </c>
      <c r="Y12" s="506">
        <v>3</v>
      </c>
      <c r="Z12" s="507"/>
      <c r="AA12" s="508">
        <v>3</v>
      </c>
      <c r="AB12" s="516">
        <v>4</v>
      </c>
      <c r="AC12" s="515"/>
      <c r="AD12" s="517">
        <v>0</v>
      </c>
      <c r="AE12" s="506">
        <v>3</v>
      </c>
      <c r="AF12" s="507"/>
      <c r="AG12" s="508">
        <v>3</v>
      </c>
      <c r="AH12" s="509">
        <v>1</v>
      </c>
      <c r="AI12" s="510"/>
      <c r="AJ12" s="511">
        <v>4</v>
      </c>
      <c r="AK12" s="745"/>
      <c r="AL12" s="747"/>
      <c r="AM12" s="803"/>
      <c r="AN12" s="808"/>
      <c r="AO12" s="810"/>
    </row>
    <row r="13" spans="1:74" ht="12.75" customHeight="1">
      <c r="A13" s="761">
        <v>4</v>
      </c>
      <c r="B13" s="771" t="s">
        <v>29</v>
      </c>
      <c r="C13" s="805" t="s">
        <v>30</v>
      </c>
      <c r="D13" s="504"/>
      <c r="E13" s="502">
        <v>2</v>
      </c>
      <c r="F13" s="503"/>
      <c r="G13" s="499" t="s">
        <v>216</v>
      </c>
      <c r="H13" s="497">
        <v>2</v>
      </c>
      <c r="I13" s="500"/>
      <c r="J13" s="491"/>
      <c r="K13" s="492">
        <v>0</v>
      </c>
      <c r="L13" s="493"/>
      <c r="M13" s="487"/>
      <c r="N13" s="297"/>
      <c r="O13" s="297"/>
      <c r="P13" s="488"/>
      <c r="Q13" s="489">
        <v>1</v>
      </c>
      <c r="R13" s="490"/>
      <c r="S13" s="488"/>
      <c r="T13" s="489">
        <v>1</v>
      </c>
      <c r="U13" s="490"/>
      <c r="V13" s="499"/>
      <c r="W13" s="497">
        <v>2</v>
      </c>
      <c r="X13" s="500"/>
      <c r="Y13" s="488"/>
      <c r="Z13" s="489">
        <v>1</v>
      </c>
      <c r="AA13" s="490"/>
      <c r="AB13" s="504"/>
      <c r="AC13" s="502">
        <v>2</v>
      </c>
      <c r="AD13" s="503"/>
      <c r="AE13" s="499"/>
      <c r="AF13" s="497">
        <v>2</v>
      </c>
      <c r="AG13" s="500"/>
      <c r="AH13" s="518"/>
      <c r="AI13" s="519">
        <v>0</v>
      </c>
      <c r="AJ13" s="520"/>
      <c r="AK13" s="744">
        <f t="shared" ref="AK13" si="6">SUM(E13+H13+K13+N13+Q13+T13+W13+Z13+AC13+AF13+AI13)</f>
        <v>13</v>
      </c>
      <c r="AL13" s="746">
        <f t="shared" ref="AL13" si="7">SUM(D14+G14+J14+M14+P14+S14+V14+Y14+AB14+AE14+AH14)</f>
        <v>31</v>
      </c>
      <c r="AM13" s="802" t="s">
        <v>206</v>
      </c>
      <c r="AN13" s="807">
        <f t="shared" ref="AN13" si="8">SUM(F14+I14+L14+O14+R14+U14+X14+AA14+AD14+AG14+AJ14)</f>
        <v>20</v>
      </c>
      <c r="AO13" s="809">
        <v>5</v>
      </c>
    </row>
    <row r="14" spans="1:74" ht="12.75" customHeight="1">
      <c r="A14" s="762"/>
      <c r="B14" s="772"/>
      <c r="C14" s="806"/>
      <c r="D14" s="516">
        <v>4</v>
      </c>
      <c r="E14" s="515"/>
      <c r="F14" s="517">
        <v>0</v>
      </c>
      <c r="G14" s="516">
        <v>4</v>
      </c>
      <c r="H14" s="515"/>
      <c r="I14" s="517">
        <v>1</v>
      </c>
      <c r="J14" s="509">
        <v>1</v>
      </c>
      <c r="K14" s="510"/>
      <c r="L14" s="511">
        <v>4</v>
      </c>
      <c r="M14" s="505"/>
      <c r="N14" s="240"/>
      <c r="O14" s="240"/>
      <c r="P14" s="506">
        <v>3</v>
      </c>
      <c r="Q14" s="507"/>
      <c r="R14" s="508">
        <v>3</v>
      </c>
      <c r="S14" s="506">
        <v>3</v>
      </c>
      <c r="T14" s="507"/>
      <c r="U14" s="508">
        <v>3</v>
      </c>
      <c r="V14" s="516">
        <v>4</v>
      </c>
      <c r="W14" s="515"/>
      <c r="X14" s="517">
        <v>1</v>
      </c>
      <c r="Y14" s="506">
        <v>3</v>
      </c>
      <c r="Z14" s="507"/>
      <c r="AA14" s="508">
        <v>3</v>
      </c>
      <c r="AB14" s="516">
        <v>4</v>
      </c>
      <c r="AC14" s="515"/>
      <c r="AD14" s="517">
        <v>0</v>
      </c>
      <c r="AE14" s="516">
        <v>4</v>
      </c>
      <c r="AF14" s="515"/>
      <c r="AG14" s="517">
        <v>1</v>
      </c>
      <c r="AH14" s="512">
        <v>1</v>
      </c>
      <c r="AI14" s="510"/>
      <c r="AJ14" s="513">
        <v>4</v>
      </c>
      <c r="AK14" s="745"/>
      <c r="AL14" s="747"/>
      <c r="AM14" s="803"/>
      <c r="AN14" s="808"/>
      <c r="AO14" s="810"/>
    </row>
    <row r="15" spans="1:74" ht="12.75" customHeight="1">
      <c r="A15" s="761">
        <v>5</v>
      </c>
      <c r="B15" s="761" t="s">
        <v>13</v>
      </c>
      <c r="C15" s="805" t="s">
        <v>14</v>
      </c>
      <c r="D15" s="518"/>
      <c r="E15" s="519">
        <v>0</v>
      </c>
      <c r="F15" s="520"/>
      <c r="G15" s="499" t="s">
        <v>216</v>
      </c>
      <c r="H15" s="497">
        <v>2</v>
      </c>
      <c r="I15" s="500"/>
      <c r="J15" s="504"/>
      <c r="K15" s="502">
        <v>2</v>
      </c>
      <c r="L15" s="503"/>
      <c r="M15" s="488"/>
      <c r="N15" s="489">
        <v>1</v>
      </c>
      <c r="O15" s="490"/>
      <c r="P15" s="487"/>
      <c r="Q15" s="297"/>
      <c r="R15" s="297"/>
      <c r="S15" s="499"/>
      <c r="T15" s="497">
        <v>2</v>
      </c>
      <c r="U15" s="500"/>
      <c r="V15" s="499"/>
      <c r="W15" s="497">
        <v>2</v>
      </c>
      <c r="X15" s="500"/>
      <c r="Y15" s="499"/>
      <c r="Z15" s="497">
        <v>2</v>
      </c>
      <c r="AA15" s="500"/>
      <c r="AB15" s="504"/>
      <c r="AC15" s="502">
        <v>2</v>
      </c>
      <c r="AD15" s="503"/>
      <c r="AE15" s="488"/>
      <c r="AF15" s="489">
        <v>1</v>
      </c>
      <c r="AG15" s="490"/>
      <c r="AH15" s="488"/>
      <c r="AI15" s="489">
        <v>1</v>
      </c>
      <c r="AJ15" s="490"/>
      <c r="AK15" s="744">
        <f t="shared" ref="AK15" si="9">SUM(E15+H15+K15+N15+Q15+T15+W15+Z15+AC15+AF15+AI15)</f>
        <v>15</v>
      </c>
      <c r="AL15" s="746">
        <f t="shared" ref="AL15" si="10">SUM(D16+G16+J16+M16+P16+S16+V16+Y16+AB16+AE16+AH16)</f>
        <v>35</v>
      </c>
      <c r="AM15" s="802" t="s">
        <v>206</v>
      </c>
      <c r="AN15" s="807">
        <f t="shared" ref="AN15" si="11">SUM(F16+I16+L16+O16+R16+U16+X16+AA16+AD16+AG16+AJ16)</f>
        <v>17</v>
      </c>
      <c r="AO15" s="800">
        <v>2</v>
      </c>
    </row>
    <row r="16" spans="1:74" ht="12.75" customHeight="1">
      <c r="A16" s="762"/>
      <c r="B16" s="762"/>
      <c r="C16" s="806"/>
      <c r="D16" s="512">
        <v>2</v>
      </c>
      <c r="E16" s="510"/>
      <c r="F16" s="513">
        <v>4</v>
      </c>
      <c r="G16" s="516">
        <v>4</v>
      </c>
      <c r="H16" s="515"/>
      <c r="I16" s="517">
        <v>1</v>
      </c>
      <c r="J16" s="516">
        <v>4</v>
      </c>
      <c r="K16" s="515"/>
      <c r="L16" s="517">
        <v>0</v>
      </c>
      <c r="M16" s="506">
        <v>3</v>
      </c>
      <c r="N16" s="507"/>
      <c r="O16" s="508">
        <v>3</v>
      </c>
      <c r="P16" s="505"/>
      <c r="Q16" s="240"/>
      <c r="R16" s="240"/>
      <c r="S16" s="516">
        <v>4</v>
      </c>
      <c r="T16" s="515"/>
      <c r="U16" s="517">
        <v>1</v>
      </c>
      <c r="V16" s="516">
        <v>4</v>
      </c>
      <c r="W16" s="515"/>
      <c r="X16" s="517">
        <v>1</v>
      </c>
      <c r="Y16" s="516">
        <v>4</v>
      </c>
      <c r="Z16" s="515"/>
      <c r="AA16" s="517">
        <v>1</v>
      </c>
      <c r="AB16" s="516">
        <v>4</v>
      </c>
      <c r="AC16" s="515"/>
      <c r="AD16" s="517">
        <v>0</v>
      </c>
      <c r="AE16" s="506">
        <v>3</v>
      </c>
      <c r="AF16" s="507"/>
      <c r="AG16" s="508">
        <v>3</v>
      </c>
      <c r="AH16" s="506">
        <v>3</v>
      </c>
      <c r="AI16" s="507"/>
      <c r="AJ16" s="508">
        <v>3</v>
      </c>
      <c r="AK16" s="745"/>
      <c r="AL16" s="747"/>
      <c r="AM16" s="803"/>
      <c r="AN16" s="808"/>
      <c r="AO16" s="801"/>
    </row>
    <row r="17" spans="1:240" ht="12.75" customHeight="1">
      <c r="A17" s="761">
        <v>6</v>
      </c>
      <c r="B17" s="761" t="s">
        <v>3</v>
      </c>
      <c r="C17" s="805" t="s">
        <v>282</v>
      </c>
      <c r="D17" s="491"/>
      <c r="E17" s="492">
        <v>0</v>
      </c>
      <c r="F17" s="493"/>
      <c r="G17" s="524"/>
      <c r="H17" s="519">
        <v>0</v>
      </c>
      <c r="I17" s="520"/>
      <c r="J17" s="491"/>
      <c r="K17" s="492">
        <v>0</v>
      </c>
      <c r="L17" s="493"/>
      <c r="M17" s="488"/>
      <c r="N17" s="489">
        <v>1</v>
      </c>
      <c r="O17" s="490"/>
      <c r="P17" s="491"/>
      <c r="Q17" s="492">
        <v>0</v>
      </c>
      <c r="R17" s="493"/>
      <c r="S17" s="487"/>
      <c r="T17" s="297"/>
      <c r="U17" s="297"/>
      <c r="V17" s="488"/>
      <c r="W17" s="489">
        <v>1</v>
      </c>
      <c r="X17" s="490"/>
      <c r="Y17" s="499"/>
      <c r="Z17" s="497">
        <v>2</v>
      </c>
      <c r="AA17" s="500"/>
      <c r="AB17" s="518"/>
      <c r="AC17" s="519">
        <v>0</v>
      </c>
      <c r="AD17" s="520"/>
      <c r="AE17" s="518"/>
      <c r="AF17" s="519">
        <v>0</v>
      </c>
      <c r="AG17" s="520"/>
      <c r="AH17" s="518"/>
      <c r="AI17" s="519">
        <v>0</v>
      </c>
      <c r="AJ17" s="520"/>
      <c r="AK17" s="744">
        <f t="shared" ref="AK17" si="12">SUM(E17+H17+K17+N17+Q17+T17+W17+Z17+AC17+AF17+AI17)</f>
        <v>4</v>
      </c>
      <c r="AL17" s="746">
        <f t="shared" ref="AL17" si="13">SUM(D18+G18+J18+M18+P18+S18+V18+Y18+AB18+AE18+AH18)</f>
        <v>19</v>
      </c>
      <c r="AM17" s="802" t="s">
        <v>206</v>
      </c>
      <c r="AN17" s="807">
        <f t="shared" ref="AN17" si="14">SUM(F18+I18+L18+O18+R18+U18+X18+AA18+AD18+AG18+AJ18)</f>
        <v>35</v>
      </c>
      <c r="AO17" s="809">
        <v>10</v>
      </c>
    </row>
    <row r="18" spans="1:240" ht="12.75" customHeight="1">
      <c r="A18" s="762"/>
      <c r="B18" s="762"/>
      <c r="C18" s="806"/>
      <c r="D18" s="509">
        <v>1</v>
      </c>
      <c r="E18" s="510"/>
      <c r="F18" s="511">
        <v>4</v>
      </c>
      <c r="G18" s="512">
        <v>1</v>
      </c>
      <c r="H18" s="510"/>
      <c r="I18" s="513">
        <v>4</v>
      </c>
      <c r="J18" s="509">
        <v>1</v>
      </c>
      <c r="K18" s="510"/>
      <c r="L18" s="511">
        <v>4</v>
      </c>
      <c r="M18" s="506">
        <v>3</v>
      </c>
      <c r="N18" s="507"/>
      <c r="O18" s="508">
        <v>3</v>
      </c>
      <c r="P18" s="509">
        <v>1</v>
      </c>
      <c r="Q18" s="510"/>
      <c r="R18" s="511">
        <v>4</v>
      </c>
      <c r="S18" s="525"/>
      <c r="T18" s="261"/>
      <c r="U18" s="261"/>
      <c r="V18" s="506">
        <v>3</v>
      </c>
      <c r="W18" s="507"/>
      <c r="X18" s="508">
        <v>3</v>
      </c>
      <c r="Y18" s="516">
        <v>4</v>
      </c>
      <c r="Z18" s="515"/>
      <c r="AA18" s="517">
        <v>1</v>
      </c>
      <c r="AB18" s="512">
        <v>2</v>
      </c>
      <c r="AC18" s="510"/>
      <c r="AD18" s="513">
        <v>4</v>
      </c>
      <c r="AE18" s="512">
        <v>1</v>
      </c>
      <c r="AF18" s="510"/>
      <c r="AG18" s="513">
        <v>4</v>
      </c>
      <c r="AH18" s="512">
        <v>2</v>
      </c>
      <c r="AI18" s="510"/>
      <c r="AJ18" s="513">
        <v>4</v>
      </c>
      <c r="AK18" s="745"/>
      <c r="AL18" s="747"/>
      <c r="AM18" s="803"/>
      <c r="AN18" s="808"/>
      <c r="AO18" s="810"/>
    </row>
    <row r="19" spans="1:240" ht="12.75" customHeight="1">
      <c r="A19" s="811">
        <v>7</v>
      </c>
      <c r="B19" s="761" t="s">
        <v>40</v>
      </c>
      <c r="C19" s="805" t="s">
        <v>41</v>
      </c>
      <c r="D19" s="518"/>
      <c r="E19" s="519">
        <v>0</v>
      </c>
      <c r="F19" s="520"/>
      <c r="G19" s="491"/>
      <c r="H19" s="492">
        <v>0</v>
      </c>
      <c r="I19" s="493"/>
      <c r="J19" s="518"/>
      <c r="K19" s="519">
        <v>0</v>
      </c>
      <c r="L19" s="520"/>
      <c r="M19" s="524"/>
      <c r="N19" s="519">
        <v>0</v>
      </c>
      <c r="O19" s="520"/>
      <c r="P19" s="491"/>
      <c r="Q19" s="492">
        <v>0</v>
      </c>
      <c r="R19" s="493"/>
      <c r="S19" s="488"/>
      <c r="T19" s="489">
        <v>1</v>
      </c>
      <c r="U19" s="490"/>
      <c r="V19" s="487"/>
      <c r="W19" s="297"/>
      <c r="X19" s="297"/>
      <c r="Y19" s="488"/>
      <c r="Z19" s="489">
        <v>1</v>
      </c>
      <c r="AA19" s="490"/>
      <c r="AB19" s="488"/>
      <c r="AC19" s="489">
        <v>1</v>
      </c>
      <c r="AD19" s="490"/>
      <c r="AE19" s="491"/>
      <c r="AF19" s="492">
        <v>0</v>
      </c>
      <c r="AG19" s="493"/>
      <c r="AH19" s="518"/>
      <c r="AI19" s="519">
        <v>0</v>
      </c>
      <c r="AJ19" s="520"/>
      <c r="AK19" s="744">
        <f t="shared" ref="AK19" si="15">SUM(E19+H19+K19+N19+Q19+T19+W19+Z19+AC19+AF19+AI19)</f>
        <v>3</v>
      </c>
      <c r="AL19" s="746">
        <f>SUM(D20+G20+J20+M20+P20+S20+V20+Y20+AB20+AE20+AH20)</f>
        <v>19</v>
      </c>
      <c r="AM19" s="802" t="s">
        <v>206</v>
      </c>
      <c r="AN19" s="807">
        <f t="shared" ref="AN19" si="16">SUM(F20+I20+L20+O20+R20+U20+X20+AA20+AD20+AG20+AJ20)</f>
        <v>37</v>
      </c>
      <c r="AO19" s="809">
        <v>11</v>
      </c>
    </row>
    <row r="20" spans="1:240" ht="12.75" customHeight="1">
      <c r="A20" s="812"/>
      <c r="B20" s="762"/>
      <c r="C20" s="806"/>
      <c r="D20" s="512">
        <v>2</v>
      </c>
      <c r="E20" s="510"/>
      <c r="F20" s="513">
        <v>4</v>
      </c>
      <c r="G20" s="509">
        <v>1</v>
      </c>
      <c r="H20" s="510"/>
      <c r="I20" s="511">
        <v>4</v>
      </c>
      <c r="J20" s="512">
        <v>2</v>
      </c>
      <c r="K20" s="510"/>
      <c r="L20" s="513">
        <v>4</v>
      </c>
      <c r="M20" s="512">
        <v>1</v>
      </c>
      <c r="N20" s="510"/>
      <c r="O20" s="513">
        <v>4</v>
      </c>
      <c r="P20" s="509">
        <v>1</v>
      </c>
      <c r="Q20" s="510"/>
      <c r="R20" s="511">
        <v>4</v>
      </c>
      <c r="S20" s="506">
        <v>3</v>
      </c>
      <c r="T20" s="507"/>
      <c r="U20" s="508">
        <v>3</v>
      </c>
      <c r="V20" s="505"/>
      <c r="W20" s="281"/>
      <c r="X20" s="281"/>
      <c r="Y20" s="506">
        <v>3</v>
      </c>
      <c r="Z20" s="507"/>
      <c r="AA20" s="508">
        <v>3</v>
      </c>
      <c r="AB20" s="506">
        <v>3</v>
      </c>
      <c r="AC20" s="507"/>
      <c r="AD20" s="508">
        <v>3</v>
      </c>
      <c r="AE20" s="509">
        <v>2</v>
      </c>
      <c r="AF20" s="510"/>
      <c r="AG20" s="511">
        <v>4</v>
      </c>
      <c r="AH20" s="512">
        <v>1</v>
      </c>
      <c r="AI20" s="510"/>
      <c r="AJ20" s="513">
        <v>4</v>
      </c>
      <c r="AK20" s="745"/>
      <c r="AL20" s="747"/>
      <c r="AM20" s="803"/>
      <c r="AN20" s="808"/>
      <c r="AO20" s="810"/>
    </row>
    <row r="21" spans="1:240" ht="12.75" customHeight="1">
      <c r="A21" s="811">
        <v>8</v>
      </c>
      <c r="B21" s="761" t="s">
        <v>83</v>
      </c>
      <c r="C21" s="805" t="s">
        <v>283</v>
      </c>
      <c r="D21" s="494"/>
      <c r="E21" s="492">
        <v>0</v>
      </c>
      <c r="F21" s="495"/>
      <c r="G21" s="488"/>
      <c r="H21" s="489">
        <v>1</v>
      </c>
      <c r="I21" s="490"/>
      <c r="J21" s="488"/>
      <c r="K21" s="489">
        <v>1</v>
      </c>
      <c r="L21" s="490"/>
      <c r="M21" s="488"/>
      <c r="N21" s="489">
        <v>1</v>
      </c>
      <c r="O21" s="490"/>
      <c r="P21" s="491"/>
      <c r="Q21" s="492">
        <v>0</v>
      </c>
      <c r="R21" s="493"/>
      <c r="S21" s="524"/>
      <c r="T21" s="519">
        <v>0</v>
      </c>
      <c r="U21" s="520"/>
      <c r="V21" s="488"/>
      <c r="W21" s="489">
        <v>1</v>
      </c>
      <c r="X21" s="490"/>
      <c r="Y21" s="487"/>
      <c r="Z21" s="297"/>
      <c r="AA21" s="297"/>
      <c r="AB21" s="504"/>
      <c r="AC21" s="502">
        <v>2</v>
      </c>
      <c r="AD21" s="503"/>
      <c r="AE21" s="504"/>
      <c r="AF21" s="502">
        <v>2</v>
      </c>
      <c r="AG21" s="503"/>
      <c r="AH21" s="518"/>
      <c r="AI21" s="519">
        <v>0</v>
      </c>
      <c r="AJ21" s="520"/>
      <c r="AK21" s="744">
        <f>SUM(E21+H21+K21+N21+Q21+T21+W21+Z21+AC21+AF21+AI21)</f>
        <v>8</v>
      </c>
      <c r="AL21" s="746">
        <f>SUM(D22+G22+J22+M22+P22+S22+V22+Y22+AB22+AE22+AH22)</f>
        <v>23</v>
      </c>
      <c r="AM21" s="802" t="s">
        <v>206</v>
      </c>
      <c r="AN21" s="807">
        <f t="shared" ref="AN21" si="17">SUM(F22+I22+L22+O22+R22+U22+X22+AA22+AD22+AG22+AJ22)</f>
        <v>30</v>
      </c>
      <c r="AO21" s="809">
        <v>8</v>
      </c>
    </row>
    <row r="22" spans="1:240" ht="12.75" customHeight="1">
      <c r="A22" s="812"/>
      <c r="B22" s="762"/>
      <c r="C22" s="806"/>
      <c r="D22" s="512">
        <v>0</v>
      </c>
      <c r="E22" s="510"/>
      <c r="F22" s="513">
        <v>4</v>
      </c>
      <c r="G22" s="506">
        <v>3</v>
      </c>
      <c r="H22" s="507"/>
      <c r="I22" s="508">
        <v>3</v>
      </c>
      <c r="J22" s="506">
        <v>3</v>
      </c>
      <c r="K22" s="507"/>
      <c r="L22" s="508">
        <v>3</v>
      </c>
      <c r="M22" s="506">
        <v>3</v>
      </c>
      <c r="N22" s="507"/>
      <c r="O22" s="508">
        <v>3</v>
      </c>
      <c r="P22" s="509">
        <v>1</v>
      </c>
      <c r="Q22" s="510"/>
      <c r="R22" s="511">
        <v>4</v>
      </c>
      <c r="S22" s="512">
        <v>1</v>
      </c>
      <c r="T22" s="510"/>
      <c r="U22" s="513">
        <v>4</v>
      </c>
      <c r="V22" s="506">
        <v>3</v>
      </c>
      <c r="W22" s="507"/>
      <c r="X22" s="508">
        <v>3</v>
      </c>
      <c r="Y22" s="505"/>
      <c r="Z22" s="281"/>
      <c r="AA22" s="281"/>
      <c r="AB22" s="516">
        <v>4</v>
      </c>
      <c r="AC22" s="515"/>
      <c r="AD22" s="517">
        <v>0</v>
      </c>
      <c r="AE22" s="516">
        <v>4</v>
      </c>
      <c r="AF22" s="515"/>
      <c r="AG22" s="517">
        <v>2</v>
      </c>
      <c r="AH22" s="512">
        <v>1</v>
      </c>
      <c r="AI22" s="510"/>
      <c r="AJ22" s="513">
        <v>4</v>
      </c>
      <c r="AK22" s="745"/>
      <c r="AL22" s="747"/>
      <c r="AM22" s="803"/>
      <c r="AN22" s="808"/>
      <c r="AO22" s="810"/>
    </row>
    <row r="23" spans="1:240" ht="12.75" customHeight="1">
      <c r="A23" s="811">
        <v>9</v>
      </c>
      <c r="B23" s="761" t="s">
        <v>83</v>
      </c>
      <c r="C23" s="805" t="s">
        <v>284</v>
      </c>
      <c r="D23" s="518"/>
      <c r="E23" s="519">
        <v>0</v>
      </c>
      <c r="F23" s="520"/>
      <c r="G23" s="491"/>
      <c r="H23" s="492">
        <v>0</v>
      </c>
      <c r="I23" s="493"/>
      <c r="J23" s="524"/>
      <c r="K23" s="519">
        <v>0</v>
      </c>
      <c r="L23" s="520"/>
      <c r="M23" s="521"/>
      <c r="N23" s="519">
        <v>0</v>
      </c>
      <c r="O23" s="522"/>
      <c r="P23" s="524"/>
      <c r="Q23" s="519">
        <v>0</v>
      </c>
      <c r="R23" s="520"/>
      <c r="S23" s="501"/>
      <c r="T23" s="502">
        <v>2</v>
      </c>
      <c r="U23" s="503"/>
      <c r="V23" s="488"/>
      <c r="W23" s="489">
        <v>1</v>
      </c>
      <c r="X23" s="490"/>
      <c r="Y23" s="521"/>
      <c r="Z23" s="519">
        <v>0</v>
      </c>
      <c r="AA23" s="522"/>
      <c r="AB23" s="487"/>
      <c r="AC23" s="297"/>
      <c r="AD23" s="297"/>
      <c r="AE23" s="488"/>
      <c r="AF23" s="489">
        <v>1</v>
      </c>
      <c r="AG23" s="490"/>
      <c r="AH23" s="518"/>
      <c r="AI23" s="519">
        <v>0</v>
      </c>
      <c r="AJ23" s="520"/>
      <c r="AK23" s="744">
        <f>SUM(E23+H23+K23+N23+Q23+T23+W23+Z23+AC23+AF23+AI23)</f>
        <v>4</v>
      </c>
      <c r="AL23" s="746">
        <f t="shared" ref="AL23" si="18">SUM(D24+G24+J24+M24+P24+S24+V24+Y24+AB24+AE24+AH24)</f>
        <v>15</v>
      </c>
      <c r="AM23" s="802" t="s">
        <v>206</v>
      </c>
      <c r="AN23" s="807">
        <f t="shared" ref="AN23" si="19">SUM(F24+I24+L24+O24+R24+U24+X24+AA24+AD24+AG24+AJ24)</f>
        <v>36</v>
      </c>
      <c r="AO23" s="809">
        <v>9</v>
      </c>
    </row>
    <row r="24" spans="1:240" ht="12.75" customHeight="1">
      <c r="A24" s="812"/>
      <c r="B24" s="762"/>
      <c r="C24" s="806"/>
      <c r="D24" s="512">
        <v>2</v>
      </c>
      <c r="E24" s="510"/>
      <c r="F24" s="513">
        <v>4</v>
      </c>
      <c r="G24" s="509">
        <v>1</v>
      </c>
      <c r="H24" s="510"/>
      <c r="I24" s="511">
        <v>4</v>
      </c>
      <c r="J24" s="526">
        <v>0</v>
      </c>
      <c r="K24" s="510"/>
      <c r="L24" s="513">
        <v>4</v>
      </c>
      <c r="M24" s="523">
        <v>0</v>
      </c>
      <c r="N24" s="510"/>
      <c r="O24" s="511">
        <v>4</v>
      </c>
      <c r="P24" s="526">
        <v>0</v>
      </c>
      <c r="Q24" s="510"/>
      <c r="R24" s="513">
        <v>4</v>
      </c>
      <c r="S24" s="516">
        <v>4</v>
      </c>
      <c r="T24" s="515"/>
      <c r="U24" s="517">
        <v>2</v>
      </c>
      <c r="V24" s="506">
        <v>3</v>
      </c>
      <c r="W24" s="507"/>
      <c r="X24" s="508">
        <v>3</v>
      </c>
      <c r="Y24" s="523">
        <v>0</v>
      </c>
      <c r="Z24" s="510"/>
      <c r="AA24" s="511">
        <v>4</v>
      </c>
      <c r="AB24" s="505"/>
      <c r="AC24" s="281"/>
      <c r="AD24" s="281"/>
      <c r="AE24" s="506">
        <v>3</v>
      </c>
      <c r="AF24" s="507"/>
      <c r="AG24" s="508">
        <v>3</v>
      </c>
      <c r="AH24" s="512">
        <v>2</v>
      </c>
      <c r="AI24" s="510"/>
      <c r="AJ24" s="513">
        <v>4</v>
      </c>
      <c r="AK24" s="745"/>
      <c r="AL24" s="747"/>
      <c r="AM24" s="803"/>
      <c r="AN24" s="808"/>
      <c r="AO24" s="810"/>
    </row>
    <row r="25" spans="1:240" ht="12.75" customHeight="1">
      <c r="A25" s="811">
        <v>10</v>
      </c>
      <c r="B25" s="771" t="s">
        <v>17</v>
      </c>
      <c r="C25" s="805" t="s">
        <v>38</v>
      </c>
      <c r="D25" s="488"/>
      <c r="E25" s="489">
        <v>1</v>
      </c>
      <c r="F25" s="490"/>
      <c r="G25" s="499" t="s">
        <v>216</v>
      </c>
      <c r="H25" s="497">
        <v>2</v>
      </c>
      <c r="I25" s="500"/>
      <c r="J25" s="488"/>
      <c r="K25" s="489">
        <v>1</v>
      </c>
      <c r="L25" s="490"/>
      <c r="M25" s="491"/>
      <c r="N25" s="492">
        <v>0</v>
      </c>
      <c r="O25" s="493"/>
      <c r="P25" s="488"/>
      <c r="Q25" s="489">
        <v>1</v>
      </c>
      <c r="R25" s="490"/>
      <c r="S25" s="499" t="s">
        <v>216</v>
      </c>
      <c r="T25" s="497">
        <v>2</v>
      </c>
      <c r="U25" s="500"/>
      <c r="V25" s="501"/>
      <c r="W25" s="502">
        <v>2</v>
      </c>
      <c r="X25" s="503"/>
      <c r="Y25" s="518"/>
      <c r="Z25" s="519">
        <v>0</v>
      </c>
      <c r="AA25" s="520"/>
      <c r="AB25" s="488"/>
      <c r="AC25" s="489">
        <v>1</v>
      </c>
      <c r="AD25" s="490"/>
      <c r="AE25" s="487"/>
      <c r="AF25" s="297"/>
      <c r="AG25" s="297"/>
      <c r="AH25" s="494"/>
      <c r="AI25" s="492">
        <v>0</v>
      </c>
      <c r="AJ25" s="495"/>
      <c r="AK25" s="744">
        <f t="shared" ref="AK25" si="20">SUM(E25+H25+K25+N25+Q25+T25+W25+Z25+AC25+AF25+AI25)</f>
        <v>10</v>
      </c>
      <c r="AL25" s="746">
        <f t="shared" ref="AL25" si="21">SUM(D26+G26+J26+M26+P26+S26+V26+Y26+AB26+AE26+AH26)</f>
        <v>27</v>
      </c>
      <c r="AM25" s="802" t="s">
        <v>206</v>
      </c>
      <c r="AN25" s="807">
        <f t="shared" ref="AN25" si="22">SUM(F26+I26+L26+O26+R26+U26+X26+AA26+AD26+AG26+AJ26)</f>
        <v>28</v>
      </c>
      <c r="AO25" s="809">
        <v>6</v>
      </c>
    </row>
    <row r="26" spans="1:240" ht="12.75" customHeight="1">
      <c r="A26" s="812"/>
      <c r="B26" s="772"/>
      <c r="C26" s="806"/>
      <c r="D26" s="506">
        <v>3</v>
      </c>
      <c r="E26" s="507"/>
      <c r="F26" s="508">
        <v>3</v>
      </c>
      <c r="G26" s="516">
        <v>4</v>
      </c>
      <c r="H26" s="515"/>
      <c r="I26" s="517">
        <v>1</v>
      </c>
      <c r="J26" s="506">
        <v>3</v>
      </c>
      <c r="K26" s="507"/>
      <c r="L26" s="508">
        <v>3</v>
      </c>
      <c r="M26" s="509">
        <v>1</v>
      </c>
      <c r="N26" s="510"/>
      <c r="O26" s="511">
        <v>4</v>
      </c>
      <c r="P26" s="506">
        <v>3</v>
      </c>
      <c r="Q26" s="507"/>
      <c r="R26" s="508">
        <v>3</v>
      </c>
      <c r="S26" s="516">
        <v>4</v>
      </c>
      <c r="T26" s="515"/>
      <c r="U26" s="517">
        <v>1</v>
      </c>
      <c r="V26" s="516">
        <v>4</v>
      </c>
      <c r="W26" s="515"/>
      <c r="X26" s="517">
        <v>2</v>
      </c>
      <c r="Y26" s="512">
        <v>2</v>
      </c>
      <c r="Z26" s="510"/>
      <c r="AA26" s="513">
        <v>4</v>
      </c>
      <c r="AB26" s="506">
        <v>3</v>
      </c>
      <c r="AC26" s="507"/>
      <c r="AD26" s="508">
        <v>3</v>
      </c>
      <c r="AE26" s="505"/>
      <c r="AF26" s="281"/>
      <c r="AG26" s="281"/>
      <c r="AH26" s="512">
        <v>0</v>
      </c>
      <c r="AI26" s="510"/>
      <c r="AJ26" s="513">
        <v>4</v>
      </c>
      <c r="AK26" s="745"/>
      <c r="AL26" s="747"/>
      <c r="AM26" s="803"/>
      <c r="AN26" s="808"/>
      <c r="AO26" s="810"/>
    </row>
    <row r="27" spans="1:240" ht="12.75" customHeight="1">
      <c r="A27" s="811">
        <v>11</v>
      </c>
      <c r="B27" s="761" t="s">
        <v>3</v>
      </c>
      <c r="C27" s="805" t="s">
        <v>32</v>
      </c>
      <c r="D27" s="491"/>
      <c r="E27" s="492">
        <v>0</v>
      </c>
      <c r="F27" s="493"/>
      <c r="G27" s="504"/>
      <c r="H27" s="502">
        <v>2</v>
      </c>
      <c r="I27" s="503"/>
      <c r="J27" s="499" t="s">
        <v>216</v>
      </c>
      <c r="K27" s="497">
        <v>2</v>
      </c>
      <c r="L27" s="500"/>
      <c r="M27" s="499" t="s">
        <v>216</v>
      </c>
      <c r="N27" s="497">
        <v>2</v>
      </c>
      <c r="O27" s="500"/>
      <c r="P27" s="488"/>
      <c r="Q27" s="489">
        <v>1</v>
      </c>
      <c r="R27" s="490"/>
      <c r="S27" s="501"/>
      <c r="T27" s="502">
        <v>2</v>
      </c>
      <c r="U27" s="503"/>
      <c r="V27" s="499" t="s">
        <v>216</v>
      </c>
      <c r="W27" s="497">
        <v>2</v>
      </c>
      <c r="X27" s="500"/>
      <c r="Y27" s="499" t="s">
        <v>216</v>
      </c>
      <c r="Z27" s="497">
        <v>2</v>
      </c>
      <c r="AA27" s="500"/>
      <c r="AB27" s="501"/>
      <c r="AC27" s="502">
        <v>2</v>
      </c>
      <c r="AD27" s="503"/>
      <c r="AE27" s="504"/>
      <c r="AF27" s="502">
        <v>2</v>
      </c>
      <c r="AG27" s="503"/>
      <c r="AH27" s="487"/>
      <c r="AI27" s="297"/>
      <c r="AJ27" s="297"/>
      <c r="AK27" s="744">
        <f t="shared" ref="AK27" si="23">SUM(E27+H27+K27+N27+Q27+T27+W27+Z27+AC27+AF27+AI27)</f>
        <v>17</v>
      </c>
      <c r="AL27" s="746">
        <f t="shared" ref="AL27" si="24">SUM(D28+G28+J28+M28+P28+S28+V28+Y28+AB28+AE28+AH28)</f>
        <v>36</v>
      </c>
      <c r="AM27" s="802" t="s">
        <v>206</v>
      </c>
      <c r="AN27" s="807">
        <f t="shared" ref="AN27" si="25">SUM(F28+I28+L28+O28+R28+U28+X28+AA28+AD28+AG28+AJ28)</f>
        <v>15</v>
      </c>
      <c r="AO27" s="800">
        <v>1</v>
      </c>
    </row>
    <row r="28" spans="1:240" ht="12.75" customHeight="1">
      <c r="A28" s="812"/>
      <c r="B28" s="762"/>
      <c r="C28" s="806"/>
      <c r="D28" s="509">
        <v>1</v>
      </c>
      <c r="E28" s="510"/>
      <c r="F28" s="511">
        <v>4</v>
      </c>
      <c r="G28" s="516">
        <v>4</v>
      </c>
      <c r="H28" s="515"/>
      <c r="I28" s="517">
        <v>0</v>
      </c>
      <c r="J28" s="516">
        <v>4</v>
      </c>
      <c r="K28" s="515"/>
      <c r="L28" s="517">
        <v>1</v>
      </c>
      <c r="M28" s="516">
        <v>4</v>
      </c>
      <c r="N28" s="515"/>
      <c r="O28" s="517">
        <v>1</v>
      </c>
      <c r="P28" s="506">
        <v>3</v>
      </c>
      <c r="Q28" s="507"/>
      <c r="R28" s="508">
        <v>3</v>
      </c>
      <c r="S28" s="516">
        <v>4</v>
      </c>
      <c r="T28" s="515"/>
      <c r="U28" s="517">
        <v>2</v>
      </c>
      <c r="V28" s="516">
        <v>4</v>
      </c>
      <c r="W28" s="515"/>
      <c r="X28" s="517">
        <v>1</v>
      </c>
      <c r="Y28" s="516">
        <v>4</v>
      </c>
      <c r="Z28" s="515"/>
      <c r="AA28" s="517">
        <v>1</v>
      </c>
      <c r="AB28" s="516">
        <v>4</v>
      </c>
      <c r="AC28" s="515"/>
      <c r="AD28" s="517">
        <v>2</v>
      </c>
      <c r="AE28" s="516">
        <v>4</v>
      </c>
      <c r="AF28" s="515"/>
      <c r="AG28" s="517">
        <v>0</v>
      </c>
      <c r="AH28" s="505"/>
      <c r="AI28" s="281"/>
      <c r="AJ28" s="281"/>
      <c r="AK28" s="745"/>
      <c r="AL28" s="747"/>
      <c r="AM28" s="803"/>
      <c r="AN28" s="808"/>
      <c r="AO28" s="801"/>
    </row>
    <row r="29" spans="1:240">
      <c r="AL29" s="229">
        <v>290</v>
      </c>
      <c r="AN29" s="229">
        <v>290</v>
      </c>
    </row>
    <row r="30" spans="1:240" s="475" customFormat="1">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4"/>
      <c r="AL30" s="214"/>
      <c r="AM30" s="214"/>
      <c r="AN30" s="214"/>
      <c r="AO30" s="214"/>
      <c r="AP30" s="211"/>
      <c r="AQ30" s="211" t="s">
        <v>262</v>
      </c>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0"/>
      <c r="BS30" s="210"/>
      <c r="BT30" s="210"/>
      <c r="BU30" s="210"/>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c r="DN30" s="210"/>
      <c r="DO30" s="210"/>
      <c r="DP30" s="210"/>
      <c r="DQ30" s="210"/>
      <c r="DR30" s="210"/>
      <c r="DS30" s="210"/>
      <c r="DT30" s="210"/>
      <c r="DU30" s="210"/>
      <c r="DV30" s="210"/>
      <c r="DW30" s="210"/>
      <c r="DX30" s="210"/>
      <c r="DY30" s="210"/>
      <c r="DZ30" s="210"/>
      <c r="EA30" s="210"/>
      <c r="EB30" s="210"/>
      <c r="EC30" s="210"/>
      <c r="ED30" s="210"/>
      <c r="EE30" s="210"/>
      <c r="EF30" s="210"/>
      <c r="EG30" s="210"/>
      <c r="EH30" s="210"/>
      <c r="EI30" s="210"/>
      <c r="EJ30" s="210"/>
      <c r="EK30" s="210"/>
      <c r="EL30" s="210"/>
      <c r="EM30" s="210"/>
      <c r="EN30" s="210"/>
      <c r="EO30" s="210"/>
      <c r="EP30" s="210"/>
      <c r="EQ30" s="210"/>
      <c r="ER30" s="210"/>
      <c r="ES30" s="210"/>
      <c r="ET30" s="210"/>
      <c r="EU30" s="210"/>
      <c r="EV30" s="210"/>
      <c r="EW30" s="210"/>
      <c r="EX30" s="210"/>
      <c r="EY30" s="210"/>
      <c r="EZ30" s="210"/>
      <c r="FA30" s="210"/>
      <c r="FB30" s="210"/>
      <c r="FC30" s="210"/>
      <c r="FD30" s="210"/>
      <c r="FE30" s="210"/>
      <c r="FF30" s="210"/>
      <c r="FG30" s="210"/>
      <c r="FH30" s="210"/>
      <c r="FI30" s="210"/>
      <c r="FJ30" s="210"/>
      <c r="FK30" s="210"/>
      <c r="FL30" s="210"/>
      <c r="FM30" s="210"/>
      <c r="FN30" s="210"/>
      <c r="FO30" s="210"/>
      <c r="FP30" s="210"/>
      <c r="FQ30" s="210"/>
      <c r="FR30" s="210"/>
      <c r="FS30" s="210"/>
      <c r="FT30" s="210"/>
      <c r="FU30" s="210"/>
      <c r="FV30" s="210"/>
      <c r="FW30" s="210"/>
      <c r="FX30" s="210"/>
      <c r="FY30" s="210"/>
      <c r="FZ30" s="210"/>
      <c r="GA30" s="210"/>
      <c r="GB30" s="210"/>
      <c r="GC30" s="210"/>
      <c r="GD30" s="210"/>
      <c r="GE30" s="210"/>
      <c r="GF30" s="210"/>
      <c r="GG30" s="210"/>
      <c r="GH30" s="210"/>
      <c r="GI30" s="210"/>
      <c r="GJ30" s="210"/>
      <c r="GK30" s="210"/>
      <c r="GL30" s="210"/>
      <c r="GM30" s="210"/>
      <c r="GN30" s="210"/>
      <c r="GO30" s="210"/>
      <c r="GP30" s="210"/>
      <c r="GQ30" s="210"/>
      <c r="GR30" s="210"/>
      <c r="GS30" s="210"/>
      <c r="GT30" s="210"/>
      <c r="GU30" s="210"/>
      <c r="GV30" s="210"/>
      <c r="GW30" s="210"/>
      <c r="GX30" s="210"/>
      <c r="GY30" s="210"/>
      <c r="GZ30" s="210"/>
      <c r="HA30" s="210"/>
      <c r="HB30" s="210"/>
      <c r="HC30" s="210"/>
      <c r="HD30" s="210"/>
      <c r="HE30" s="210"/>
      <c r="HF30" s="210"/>
      <c r="HG30" s="210"/>
      <c r="HH30" s="210"/>
      <c r="HI30" s="210"/>
      <c r="HJ30" s="210"/>
      <c r="HK30" s="210"/>
      <c r="HL30" s="210"/>
      <c r="HM30" s="210"/>
      <c r="HN30" s="210"/>
      <c r="HO30" s="210"/>
      <c r="HP30" s="210"/>
      <c r="HQ30" s="210"/>
      <c r="HR30" s="210"/>
      <c r="HS30" s="210"/>
      <c r="HT30" s="210"/>
      <c r="HU30" s="210"/>
      <c r="HV30" s="210"/>
      <c r="HW30" s="210"/>
      <c r="HX30" s="210"/>
      <c r="HY30" s="210"/>
      <c r="HZ30" s="210"/>
      <c r="IA30" s="210"/>
      <c r="IB30" s="210"/>
      <c r="IC30" s="210"/>
      <c r="ID30" s="210"/>
      <c r="IE30" s="210"/>
      <c r="IF30" s="210"/>
    </row>
    <row r="31" spans="1:240" s="475" customFormat="1">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4"/>
      <c r="AL31" s="214"/>
      <c r="AM31" s="214"/>
      <c r="AN31" s="214"/>
      <c r="AO31" s="214"/>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row>
    <row r="32" spans="1:240" s="475" customFormat="1">
      <c r="A32" s="213"/>
      <c r="B32" s="210"/>
      <c r="C32" s="210"/>
      <c r="D32" s="210"/>
      <c r="E32" s="210"/>
      <c r="F32" s="210"/>
      <c r="G32" s="210"/>
      <c r="H32" s="214"/>
      <c r="I32" s="210"/>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5"/>
      <c r="AH32" s="215"/>
      <c r="AI32" s="215"/>
      <c r="AJ32" s="215"/>
      <c r="AK32" s="214"/>
      <c r="AL32" s="214"/>
      <c r="AM32" s="214"/>
      <c r="AN32" s="214"/>
      <c r="AO32" s="214"/>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1"/>
      <c r="CP32" s="211"/>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1"/>
      <c r="EF32" s="211"/>
      <c r="EG32" s="211"/>
      <c r="EH32" s="211"/>
      <c r="EI32" s="211"/>
      <c r="EJ32" s="211"/>
      <c r="EK32" s="211"/>
      <c r="EL32" s="211"/>
      <c r="EM32" s="211"/>
      <c r="EN32" s="211"/>
      <c r="EO32" s="211"/>
      <c r="EP32" s="211"/>
      <c r="EQ32" s="211"/>
      <c r="ER32" s="211"/>
      <c r="ES32" s="211"/>
      <c r="ET32" s="211"/>
      <c r="EU32" s="211"/>
      <c r="EV32" s="211"/>
      <c r="EW32" s="211"/>
      <c r="EX32" s="211"/>
      <c r="EY32" s="211"/>
      <c r="EZ32" s="211"/>
      <c r="FA32" s="211"/>
      <c r="FB32" s="211"/>
      <c r="FC32" s="211"/>
      <c r="FD32" s="211"/>
      <c r="FE32" s="211"/>
      <c r="FF32" s="211"/>
      <c r="FG32" s="211"/>
      <c r="FH32" s="211"/>
      <c r="FI32" s="211"/>
      <c r="FJ32" s="211"/>
      <c r="FK32" s="211"/>
      <c r="FL32" s="211"/>
      <c r="FM32" s="211"/>
      <c r="FN32" s="211"/>
      <c r="FO32" s="211"/>
      <c r="FP32" s="211"/>
      <c r="FQ32" s="211"/>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row>
    <row r="33" spans="1:240" s="475" customFormat="1">
      <c r="A33" s="213"/>
      <c r="B33" s="210"/>
      <c r="C33" s="210"/>
      <c r="D33" s="210"/>
      <c r="E33" s="210"/>
      <c r="F33" s="210"/>
      <c r="G33" s="210"/>
      <c r="H33" s="214"/>
      <c r="I33" s="215"/>
      <c r="J33" s="216"/>
      <c r="K33" s="214"/>
      <c r="L33" s="215"/>
      <c r="M33" s="216"/>
      <c r="N33" s="214"/>
      <c r="O33" s="215"/>
      <c r="P33" s="216"/>
      <c r="Q33" s="214"/>
      <c r="R33" s="215"/>
      <c r="S33" s="216"/>
      <c r="T33" s="214"/>
      <c r="U33" s="215"/>
      <c r="V33" s="216"/>
      <c r="W33" s="214"/>
      <c r="X33" s="215"/>
      <c r="Y33" s="216"/>
      <c r="Z33" s="216"/>
      <c r="AA33" s="215"/>
      <c r="AB33" s="215"/>
      <c r="AC33" s="215"/>
      <c r="AD33" s="215"/>
      <c r="AE33" s="215"/>
      <c r="AF33" s="215"/>
      <c r="AG33" s="215"/>
      <c r="AH33" s="215"/>
      <c r="AI33" s="215"/>
      <c r="AJ33" s="215"/>
      <c r="AK33" s="214"/>
      <c r="AL33" s="214"/>
      <c r="AM33" s="214"/>
      <c r="AN33" s="214"/>
      <c r="AO33" s="214"/>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row>
    <row r="34" spans="1:240" s="475" customFormat="1">
      <c r="A34" s="213"/>
      <c r="B34" s="210"/>
      <c r="C34" s="210"/>
      <c r="D34" s="210"/>
      <c r="E34" s="210"/>
      <c r="F34" s="210"/>
      <c r="G34" s="210"/>
      <c r="H34" s="214"/>
      <c r="I34" s="215"/>
      <c r="J34" s="216"/>
      <c r="K34" s="214"/>
      <c r="L34" s="215"/>
      <c r="M34" s="216"/>
      <c r="N34" s="214"/>
      <c r="O34" s="215"/>
      <c r="P34" s="216"/>
      <c r="Q34" s="214"/>
      <c r="R34" s="215"/>
      <c r="S34" s="216"/>
      <c r="T34" s="214"/>
      <c r="U34" s="215"/>
      <c r="V34" s="216"/>
      <c r="W34" s="214"/>
      <c r="X34" s="215"/>
      <c r="Y34" s="216"/>
      <c r="Z34" s="216"/>
      <c r="AA34" s="215"/>
      <c r="AB34" s="215"/>
      <c r="AC34" s="215"/>
      <c r="AD34" s="215"/>
      <c r="AE34" s="215"/>
      <c r="AF34" s="215"/>
      <c r="AG34" s="215"/>
      <c r="AH34" s="215"/>
      <c r="AI34" s="215"/>
      <c r="AJ34" s="215"/>
      <c r="AK34" s="214"/>
      <c r="AL34" s="214"/>
      <c r="AM34" s="214"/>
      <c r="AN34" s="214"/>
      <c r="AO34" s="214"/>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row>
    <row r="35" spans="1:240" s="475" customFormat="1">
      <c r="A35" s="217"/>
      <c r="B35" s="217"/>
      <c r="C35" s="217" t="s">
        <v>200</v>
      </c>
      <c r="D35" s="218"/>
      <c r="E35" s="218"/>
      <c r="F35" s="218"/>
      <c r="G35" s="218"/>
      <c r="H35" s="218"/>
      <c r="I35" s="218"/>
      <c r="J35" s="218"/>
      <c r="K35" s="218"/>
      <c r="L35" s="218"/>
      <c r="M35" s="216"/>
      <c r="N35" s="214"/>
      <c r="O35" s="215"/>
      <c r="P35" s="216"/>
      <c r="Q35" s="214"/>
      <c r="R35" s="215"/>
      <c r="S35" s="216"/>
      <c r="T35" s="214"/>
      <c r="U35" s="215"/>
      <c r="V35" s="214"/>
      <c r="W35" s="214"/>
      <c r="X35" s="215"/>
      <c r="Y35" s="216"/>
      <c r="Z35" s="214"/>
      <c r="AA35" s="215"/>
      <c r="AB35" s="215"/>
      <c r="AC35" s="215"/>
      <c r="AD35" s="215"/>
      <c r="AE35" s="215"/>
      <c r="AF35" s="215"/>
      <c r="AG35" s="215"/>
      <c r="AH35" s="215"/>
      <c r="AI35" s="215"/>
      <c r="AJ35" s="215"/>
      <c r="AK35" s="214"/>
      <c r="AL35" s="214"/>
      <c r="AM35" s="214"/>
      <c r="AN35" s="214"/>
      <c r="AO35" s="214"/>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row>
  </sheetData>
  <protectedRanges>
    <protectedRange sqref="N31:N35" name="Diapazons4_1"/>
    <protectedRange sqref="R31:Z35" name="Diapazons2_1"/>
    <protectedRange sqref="I31:I35 M31:N35 A31:F35" name="Diapazons1_9_2_1"/>
    <protectedRange sqref="L31:L35" name="Diapazons3_1"/>
    <protectedRange sqref="D1" name="Diapazons1_6_1_1_1"/>
  </protectedRanges>
  <mergeCells count="90">
    <mergeCell ref="D1:AL2"/>
    <mergeCell ref="AN25:AN26"/>
    <mergeCell ref="AO25:AO26"/>
    <mergeCell ref="A27:A28"/>
    <mergeCell ref="B27:B28"/>
    <mergeCell ref="C27:C28"/>
    <mergeCell ref="AK27:AK28"/>
    <mergeCell ref="AL27:AL28"/>
    <mergeCell ref="AM27:AM28"/>
    <mergeCell ref="AN27:AN28"/>
    <mergeCell ref="AO27:AO28"/>
    <mergeCell ref="A25:A26"/>
    <mergeCell ref="B25:B26"/>
    <mergeCell ref="C25:C26"/>
    <mergeCell ref="AK25:AK26"/>
    <mergeCell ref="AL25:AL26"/>
    <mergeCell ref="AM25:AM26"/>
    <mergeCell ref="AN21:AN22"/>
    <mergeCell ref="AO21:AO22"/>
    <mergeCell ref="A23:A24"/>
    <mergeCell ref="B23:B24"/>
    <mergeCell ref="C23:C24"/>
    <mergeCell ref="AK23:AK24"/>
    <mergeCell ref="AL23:AL24"/>
    <mergeCell ref="AM23:AM24"/>
    <mergeCell ref="AN23:AN24"/>
    <mergeCell ref="AO23:AO24"/>
    <mergeCell ref="A21:A22"/>
    <mergeCell ref="B21:B22"/>
    <mergeCell ref="C21:C22"/>
    <mergeCell ref="AK21:AK22"/>
    <mergeCell ref="AL21:AL22"/>
    <mergeCell ref="AM21:AM22"/>
    <mergeCell ref="AN17:AN18"/>
    <mergeCell ref="AO17:AO18"/>
    <mergeCell ref="A19:A20"/>
    <mergeCell ref="B19:B20"/>
    <mergeCell ref="C19:C20"/>
    <mergeCell ref="AK19:AK20"/>
    <mergeCell ref="AL19:AL20"/>
    <mergeCell ref="AM19:AM20"/>
    <mergeCell ref="AN19:AN20"/>
    <mergeCell ref="AO19:AO20"/>
    <mergeCell ref="A17:A18"/>
    <mergeCell ref="B17:B18"/>
    <mergeCell ref="C17:C18"/>
    <mergeCell ref="AK17:AK18"/>
    <mergeCell ref="AL17:AL18"/>
    <mergeCell ref="AM17:AM18"/>
    <mergeCell ref="AN13:AN14"/>
    <mergeCell ref="AO13:AO14"/>
    <mergeCell ref="A15:A16"/>
    <mergeCell ref="B15:B16"/>
    <mergeCell ref="C15:C16"/>
    <mergeCell ref="AK15:AK16"/>
    <mergeCell ref="AL15:AL16"/>
    <mergeCell ref="AM15:AM16"/>
    <mergeCell ref="AN15:AN16"/>
    <mergeCell ref="AO15:AO16"/>
    <mergeCell ref="A13:A14"/>
    <mergeCell ref="B13:B14"/>
    <mergeCell ref="C13:C14"/>
    <mergeCell ref="AK13:AK14"/>
    <mergeCell ref="AL13:AL14"/>
    <mergeCell ref="AM13:AM14"/>
    <mergeCell ref="AN9:AN10"/>
    <mergeCell ref="AO9:AO10"/>
    <mergeCell ref="A11:A12"/>
    <mergeCell ref="B11:B12"/>
    <mergeCell ref="C11:C12"/>
    <mergeCell ref="AK11:AK12"/>
    <mergeCell ref="AL11:AL12"/>
    <mergeCell ref="AM11:AM12"/>
    <mergeCell ref="AN11:AN12"/>
    <mergeCell ref="AO11:AO12"/>
    <mergeCell ref="A9:A10"/>
    <mergeCell ref="B9:B10"/>
    <mergeCell ref="C9:C10"/>
    <mergeCell ref="AK9:AK10"/>
    <mergeCell ref="AL9:AL10"/>
    <mergeCell ref="AO7:AO8"/>
    <mergeCell ref="AM9:AM10"/>
    <mergeCell ref="AL6:AN6"/>
    <mergeCell ref="A7:A8"/>
    <mergeCell ref="B7:B8"/>
    <mergeCell ref="C7:C8"/>
    <mergeCell ref="AK7:AK8"/>
    <mergeCell ref="AL7:AL8"/>
    <mergeCell ref="AM7:AM8"/>
    <mergeCell ref="AN7:AN8"/>
  </mergeCells>
  <conditionalFormatting sqref="G31:G34">
    <cfRule type="expression" dxfId="876" priority="87" stopIfTrue="1">
      <formula>A31=0</formula>
    </cfRule>
  </conditionalFormatting>
  <conditionalFormatting sqref="H31:H34">
    <cfRule type="expression" dxfId="875" priority="86" stopIfTrue="1">
      <formula>A31=0</formula>
    </cfRule>
  </conditionalFormatting>
  <conditionalFormatting sqref="J31:J34">
    <cfRule type="expression" dxfId="874" priority="85" stopIfTrue="1">
      <formula>A31=0</formula>
    </cfRule>
  </conditionalFormatting>
  <conditionalFormatting sqref="R31:R35">
    <cfRule type="expression" dxfId="873" priority="83" stopIfTrue="1">
      <formula>A31=0</formula>
    </cfRule>
    <cfRule type="expression" dxfId="872" priority="84" stopIfTrue="1">
      <formula>R31=99</formula>
    </cfRule>
  </conditionalFormatting>
  <conditionalFormatting sqref="O31:O35 AA31:AA35">
    <cfRule type="expression" dxfId="871" priority="82" stopIfTrue="1">
      <formula>A31=0</formula>
    </cfRule>
  </conditionalFormatting>
  <conditionalFormatting sqref="P31:P35">
    <cfRule type="expression" dxfId="870" priority="81" stopIfTrue="1">
      <formula>A31=0</formula>
    </cfRule>
  </conditionalFormatting>
  <conditionalFormatting sqref="S31:S35">
    <cfRule type="expression" dxfId="869" priority="80" stopIfTrue="1">
      <formula>A31=0</formula>
    </cfRule>
  </conditionalFormatting>
  <conditionalFormatting sqref="W31:W35">
    <cfRule type="expression" dxfId="868" priority="79" stopIfTrue="1">
      <formula>A31=0</formula>
    </cfRule>
  </conditionalFormatting>
  <conditionalFormatting sqref="Y31:Y35">
    <cfRule type="expression" dxfId="867" priority="78" stopIfTrue="1">
      <formula>A31=0</formula>
    </cfRule>
  </conditionalFormatting>
  <conditionalFormatting sqref="D31:D34">
    <cfRule type="expression" dxfId="866" priority="75" stopIfTrue="1">
      <formula>L31=1</formula>
    </cfRule>
    <cfRule type="expression" dxfId="865" priority="76" stopIfTrue="1">
      <formula>L31=2</formula>
    </cfRule>
    <cfRule type="expression" dxfId="864" priority="77" stopIfTrue="1">
      <formula>L31=3</formula>
    </cfRule>
  </conditionalFormatting>
  <conditionalFormatting sqref="T31:T35">
    <cfRule type="expression" dxfId="863" priority="73" stopIfTrue="1">
      <formula>A31=0</formula>
    </cfRule>
    <cfRule type="expression" dxfId="862" priority="74" stopIfTrue="1">
      <formula>T31=99</formula>
    </cfRule>
  </conditionalFormatting>
  <conditionalFormatting sqref="V31:V34">
    <cfRule type="expression" dxfId="861" priority="71" stopIfTrue="1">
      <formula>A31=0</formula>
    </cfRule>
    <cfRule type="expression" dxfId="860" priority="72" stopIfTrue="1">
      <formula>V31=99</formula>
    </cfRule>
  </conditionalFormatting>
  <conditionalFormatting sqref="X31:X35">
    <cfRule type="expression" dxfId="859" priority="69" stopIfTrue="1">
      <formula>A31=0</formula>
    </cfRule>
    <cfRule type="expression" dxfId="858" priority="70" stopIfTrue="1">
      <formula>X31=99</formula>
    </cfRule>
  </conditionalFormatting>
  <conditionalFormatting sqref="Z31:Z34">
    <cfRule type="expression" dxfId="857" priority="67" stopIfTrue="1">
      <formula>A31=0</formula>
    </cfRule>
    <cfRule type="expression" dxfId="856" priority="68" stopIfTrue="1">
      <formula>Z31=99</formula>
    </cfRule>
  </conditionalFormatting>
  <conditionalFormatting sqref="M31:M35">
    <cfRule type="expression" dxfId="855" priority="66" stopIfTrue="1">
      <formula>A31=0</formula>
    </cfRule>
  </conditionalFormatting>
  <conditionalFormatting sqref="L31:L34">
    <cfRule type="cellIs" dxfId="854" priority="63" stopIfTrue="1" operator="equal">
      <formula>1</formula>
    </cfRule>
    <cfRule type="cellIs" dxfId="853" priority="64" stopIfTrue="1" operator="equal">
      <formula>2</formula>
    </cfRule>
    <cfRule type="cellIs" dxfId="852" priority="65" stopIfTrue="1" operator="equal">
      <formula>3</formula>
    </cfRule>
  </conditionalFormatting>
  <conditionalFormatting sqref="G31:G33">
    <cfRule type="expression" dxfId="851" priority="62" stopIfTrue="1">
      <formula>A31=0</formula>
    </cfRule>
  </conditionalFormatting>
  <conditionalFormatting sqref="H31:H34">
    <cfRule type="expression" dxfId="850" priority="61" stopIfTrue="1">
      <formula>A31=0</formula>
    </cfRule>
  </conditionalFormatting>
  <conditionalFormatting sqref="J31:J33">
    <cfRule type="expression" dxfId="849" priority="60" stopIfTrue="1">
      <formula>A31=0</formula>
    </cfRule>
  </conditionalFormatting>
  <conditionalFormatting sqref="R31:R33">
    <cfRule type="expression" dxfId="848" priority="58" stopIfTrue="1">
      <formula>A31=0</formula>
    </cfRule>
    <cfRule type="expression" dxfId="847" priority="59" stopIfTrue="1">
      <formula>R31=99</formula>
    </cfRule>
  </conditionalFormatting>
  <conditionalFormatting sqref="O31:O33">
    <cfRule type="expression" dxfId="846" priority="57" stopIfTrue="1">
      <formula>A31=0</formula>
    </cfRule>
  </conditionalFormatting>
  <conditionalFormatting sqref="P31:P33">
    <cfRule type="expression" dxfId="845" priority="56" stopIfTrue="1">
      <formula>A31=0</formula>
    </cfRule>
  </conditionalFormatting>
  <conditionalFormatting sqref="Q31:Q35">
    <cfRule type="expression" dxfId="844" priority="55" stopIfTrue="1">
      <formula>A31=0</formula>
    </cfRule>
  </conditionalFormatting>
  <conditionalFormatting sqref="S31:S33">
    <cfRule type="expression" dxfId="843" priority="54" stopIfTrue="1">
      <formula>A31=0</formula>
    </cfRule>
  </conditionalFormatting>
  <conditionalFormatting sqref="U31:U35">
    <cfRule type="expression" dxfId="842" priority="53" stopIfTrue="1">
      <formula>A31=0</formula>
    </cfRule>
  </conditionalFormatting>
  <conditionalFormatting sqref="W31:W33">
    <cfRule type="expression" dxfId="841" priority="52" stopIfTrue="1">
      <formula>A31=0</formula>
    </cfRule>
  </conditionalFormatting>
  <conditionalFormatting sqref="Y31:Y33">
    <cfRule type="expression" dxfId="840" priority="51" stopIfTrue="1">
      <formula>A31=0</formula>
    </cfRule>
  </conditionalFormatting>
  <conditionalFormatting sqref="D31:D33">
    <cfRule type="expression" dxfId="839" priority="48" stopIfTrue="1">
      <formula>L31=1</formula>
    </cfRule>
    <cfRule type="expression" dxfId="838" priority="49" stopIfTrue="1">
      <formula>L31=2</formula>
    </cfRule>
    <cfRule type="expression" dxfId="837" priority="50" stopIfTrue="1">
      <formula>L31=3</formula>
    </cfRule>
  </conditionalFormatting>
  <conditionalFormatting sqref="T31:T33">
    <cfRule type="expression" dxfId="836" priority="46" stopIfTrue="1">
      <formula>A31=0</formula>
    </cfRule>
    <cfRule type="expression" dxfId="835" priority="47" stopIfTrue="1">
      <formula>T31=99</formula>
    </cfRule>
  </conditionalFormatting>
  <conditionalFormatting sqref="V31:V33">
    <cfRule type="expression" dxfId="834" priority="44" stopIfTrue="1">
      <formula>A31=0</formula>
    </cfRule>
    <cfRule type="expression" dxfId="833" priority="45" stopIfTrue="1">
      <formula>V31=99</formula>
    </cfRule>
  </conditionalFormatting>
  <conditionalFormatting sqref="X31:X33">
    <cfRule type="expression" dxfId="832" priority="42" stopIfTrue="1">
      <formula>A31=0</formula>
    </cfRule>
    <cfRule type="expression" dxfId="831" priority="43" stopIfTrue="1">
      <formula>X31=99</formula>
    </cfRule>
  </conditionalFormatting>
  <conditionalFormatting sqref="Z31:Z33">
    <cfRule type="expression" dxfId="830" priority="40" stopIfTrue="1">
      <formula>A31=0</formula>
    </cfRule>
    <cfRule type="expression" dxfId="829" priority="41" stopIfTrue="1">
      <formula>Z31=99</formula>
    </cfRule>
  </conditionalFormatting>
  <conditionalFormatting sqref="M31:M33">
    <cfRule type="expression" dxfId="828" priority="39" stopIfTrue="1">
      <formula>A31=0</formula>
    </cfRule>
  </conditionalFormatting>
  <conditionalFormatting sqref="G31:G34">
    <cfRule type="expression" dxfId="827" priority="38" stopIfTrue="1">
      <formula>A31=0</formula>
    </cfRule>
  </conditionalFormatting>
  <conditionalFormatting sqref="H31:H34">
    <cfRule type="expression" dxfId="826" priority="37" stopIfTrue="1">
      <formula>A31=0</formula>
    </cfRule>
  </conditionalFormatting>
  <conditionalFormatting sqref="J31:J34">
    <cfRule type="expression" dxfId="825" priority="36" stopIfTrue="1">
      <formula>A31=0</formula>
    </cfRule>
  </conditionalFormatting>
  <conditionalFormatting sqref="R31:R35">
    <cfRule type="expression" dxfId="824" priority="34" stopIfTrue="1">
      <formula>A31=0</formula>
    </cfRule>
    <cfRule type="expression" dxfId="823" priority="35" stopIfTrue="1">
      <formula>R31=99</formula>
    </cfRule>
  </conditionalFormatting>
  <conditionalFormatting sqref="O31:O35">
    <cfRule type="expression" dxfId="822" priority="33" stopIfTrue="1">
      <formula>A31=0</formula>
    </cfRule>
  </conditionalFormatting>
  <conditionalFormatting sqref="P31:P35">
    <cfRule type="expression" dxfId="821" priority="32" stopIfTrue="1">
      <formula>A31=0</formula>
    </cfRule>
  </conditionalFormatting>
  <conditionalFormatting sqref="Q31:Q35">
    <cfRule type="expression" dxfId="820" priority="31" stopIfTrue="1">
      <formula>A31=0</formula>
    </cfRule>
  </conditionalFormatting>
  <conditionalFormatting sqref="S31:S35">
    <cfRule type="expression" dxfId="819" priority="30" stopIfTrue="1">
      <formula>A31=0</formula>
    </cfRule>
  </conditionalFormatting>
  <conditionalFormatting sqref="U31:U35">
    <cfRule type="expression" dxfId="818" priority="29" stopIfTrue="1">
      <formula>A31=0</formula>
    </cfRule>
  </conditionalFormatting>
  <conditionalFormatting sqref="W31:W35">
    <cfRule type="expression" dxfId="817" priority="28" stopIfTrue="1">
      <formula>A31=0</formula>
    </cfRule>
  </conditionalFormatting>
  <conditionalFormatting sqref="Y31:Y35">
    <cfRule type="expression" dxfId="816" priority="27" stopIfTrue="1">
      <formula>A31=0</formula>
    </cfRule>
  </conditionalFormatting>
  <conditionalFormatting sqref="D31:D34">
    <cfRule type="expression" dxfId="815" priority="24" stopIfTrue="1">
      <formula>L31=1</formula>
    </cfRule>
    <cfRule type="expression" dxfId="814" priority="25" stopIfTrue="1">
      <formula>L31=2</formula>
    </cfRule>
    <cfRule type="expression" dxfId="813" priority="26" stopIfTrue="1">
      <formula>L31=3</formula>
    </cfRule>
  </conditionalFormatting>
  <conditionalFormatting sqref="T31:T35">
    <cfRule type="expression" dxfId="812" priority="22" stopIfTrue="1">
      <formula>A31=0</formula>
    </cfRule>
    <cfRule type="expression" dxfId="811" priority="23" stopIfTrue="1">
      <formula>T31=99</formula>
    </cfRule>
  </conditionalFormatting>
  <conditionalFormatting sqref="V31:V34">
    <cfRule type="expression" dxfId="810" priority="20" stopIfTrue="1">
      <formula>A31=0</formula>
    </cfRule>
    <cfRule type="expression" dxfId="809" priority="21" stopIfTrue="1">
      <formula>V31=99</formula>
    </cfRule>
  </conditionalFormatting>
  <conditionalFormatting sqref="X31:X35">
    <cfRule type="expression" dxfId="808" priority="18" stopIfTrue="1">
      <formula>A31=0</formula>
    </cfRule>
    <cfRule type="expression" dxfId="807" priority="19" stopIfTrue="1">
      <formula>X31=99</formula>
    </cfRule>
  </conditionalFormatting>
  <conditionalFormatting sqref="Z31:Z34">
    <cfRule type="expression" dxfId="806" priority="16" stopIfTrue="1">
      <formula>A31=0</formula>
    </cfRule>
    <cfRule type="expression" dxfId="805" priority="17" stopIfTrue="1">
      <formula>Z31=99</formula>
    </cfRule>
  </conditionalFormatting>
  <conditionalFormatting sqref="M31:M35">
    <cfRule type="expression" dxfId="804" priority="15" stopIfTrue="1">
      <formula>A31=0</formula>
    </cfRule>
  </conditionalFormatting>
  <conditionalFormatting sqref="V31:V34">
    <cfRule type="expression" dxfId="803" priority="14" stopIfTrue="1">
      <formula>FB31=0</formula>
    </cfRule>
  </conditionalFormatting>
  <conditionalFormatting sqref="Z31:Z34">
    <cfRule type="expression" dxfId="802" priority="13" stopIfTrue="1">
      <formula>FF31=0</formula>
    </cfRule>
  </conditionalFormatting>
  <conditionalFormatting sqref="F32">
    <cfRule type="expression" dxfId="801" priority="12" stopIfTrue="1">
      <formula>A32=0</formula>
    </cfRule>
  </conditionalFormatting>
  <conditionalFormatting sqref="I32">
    <cfRule type="expression" dxfId="800" priority="11" stopIfTrue="1">
      <formula>E32=0</formula>
    </cfRule>
  </conditionalFormatting>
  <conditionalFormatting sqref="E32">
    <cfRule type="expression" dxfId="799" priority="88" stopIfTrue="1">
      <formula>FG32=0</formula>
    </cfRule>
  </conditionalFormatting>
  <conditionalFormatting sqref="AB31:AJ31 AJ35 AB35:AF35 AB32:AE34">
    <cfRule type="expression" dxfId="798" priority="89" stopIfTrue="1">
      <formula>Q31=0</formula>
    </cfRule>
  </conditionalFormatting>
  <conditionalFormatting sqref="AG35:AI35">
    <cfRule type="expression" dxfId="797" priority="10" stopIfTrue="1">
      <formula>V35=0</formula>
    </cfRule>
  </conditionalFormatting>
  <conditionalFormatting sqref="AF32:AJ34">
    <cfRule type="expression" dxfId="796" priority="9" stopIfTrue="1">
      <formula>U32=0</formula>
    </cfRule>
  </conditionalFormatting>
  <conditionalFormatting sqref="V35">
    <cfRule type="expression" dxfId="795" priority="7" stopIfTrue="1">
      <formula>C35=0</formula>
    </cfRule>
    <cfRule type="expression" dxfId="794" priority="8" stopIfTrue="1">
      <formula>V35=99</formula>
    </cfRule>
  </conditionalFormatting>
  <conditionalFormatting sqref="V35">
    <cfRule type="expression" dxfId="793" priority="5" stopIfTrue="1">
      <formula>C35=0</formula>
    </cfRule>
    <cfRule type="expression" dxfId="792" priority="6" stopIfTrue="1">
      <formula>V35=99</formula>
    </cfRule>
  </conditionalFormatting>
  <conditionalFormatting sqref="Z35">
    <cfRule type="expression" dxfId="791" priority="3" stopIfTrue="1">
      <formula>G35=0</formula>
    </cfRule>
    <cfRule type="expression" dxfId="790" priority="4" stopIfTrue="1">
      <formula>Z35=99</formula>
    </cfRule>
  </conditionalFormatting>
  <conditionalFormatting sqref="Z35">
    <cfRule type="expression" dxfId="789" priority="1" stopIfTrue="1">
      <formula>G35=0</formula>
    </cfRule>
    <cfRule type="expression" dxfId="788" priority="2" stopIfTrue="1">
      <formula>Z35=99</formula>
    </cfRule>
  </conditionalFormatting>
  <conditionalFormatting sqref="AK30:AO35">
    <cfRule type="expression" dxfId="787" priority="90" stopIfTrue="1">
      <formula>U30=0</formula>
    </cfRule>
    <cfRule type="expression" dxfId="786" priority="91" stopIfTrue="1">
      <formula>AK30=99</formula>
    </cfRule>
  </conditionalFormatting>
  <pageMargins left="0" right="0" top="0.98425196850393704" bottom="0.98425196850393704" header="0.51181102362204722" footer="0.51181102362204722"/>
  <pageSetup paperSize="9" orientation="landscape"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8"/>
  <sheetViews>
    <sheetView topLeftCell="A13" workbookViewId="0">
      <selection activeCell="A24" sqref="A24:XFD29"/>
    </sheetView>
  </sheetViews>
  <sheetFormatPr defaultRowHeight="12.75"/>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c r="A1" s="731" t="s">
        <v>267</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I1" s="86"/>
      <c r="AJ1" s="86"/>
      <c r="AK1" s="86"/>
      <c r="AL1" s="87"/>
      <c r="AM1" s="87"/>
      <c r="AN1" s="87"/>
      <c r="AO1" s="732" t="s">
        <v>169</v>
      </c>
      <c r="AP1" s="733"/>
      <c r="AQ1" s="88">
        <f>SUM(MAX(L5:L20)*2)</f>
        <v>18</v>
      </c>
      <c r="AR1" s="732" t="s">
        <v>170</v>
      </c>
      <c r="AS1" s="733"/>
      <c r="AT1" s="733"/>
      <c r="AU1" s="89">
        <f>SUM(AQ1/100*65)</f>
        <v>11.7</v>
      </c>
      <c r="AV1" s="734" t="s">
        <v>171</v>
      </c>
      <c r="AW1" s="735"/>
      <c r="AX1" s="90">
        <f>MAX(L5:L20)</f>
        <v>9</v>
      </c>
      <c r="AY1" s="91"/>
      <c r="AZ1" s="86"/>
      <c r="BA1" s="86"/>
      <c r="BB1" s="86"/>
      <c r="BC1" s="91"/>
      <c r="BD1" s="91"/>
      <c r="BE1" s="91"/>
      <c r="BF1" s="91"/>
      <c r="BG1" s="91"/>
      <c r="BH1" s="91"/>
      <c r="BI1" s="91"/>
      <c r="BJ1" s="91"/>
      <c r="BK1" s="91"/>
      <c r="BL1" s="91"/>
      <c r="BM1" s="91"/>
      <c r="BN1" s="91"/>
      <c r="BO1" s="91"/>
      <c r="BP1" s="92"/>
    </row>
    <row r="2" spans="1:68" ht="25.5">
      <c r="A2" s="731"/>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c r="A3" s="737" t="s">
        <v>263</v>
      </c>
      <c r="B3" s="737"/>
      <c r="C3" s="95"/>
      <c r="D3" s="738" t="s">
        <v>172</v>
      </c>
      <c r="E3" s="738"/>
      <c r="F3" s="738"/>
      <c r="G3" s="738"/>
      <c r="H3" s="96">
        <f>IF(A23&lt;12,0)+IF(A23=12,0.82)+IF(A23=13,0.83)+IF(A23=14,0.84)+IF(A23=15,0.85)+IF(A23=16,0.86)+IF(A23=17,0.87)+IF(A23=18,0.88)+IF(A23=19,0.89)+IF(A23=20,0.9)+IF(A23=21,0.91)+IF(A23=22,0.92)+IF(A23=23,0.93)+IF(A23=24,0.94)+IF(A23=25,0.95)+IF(A23=26,0.96)+IF(A23=27,0.97)+IF(A23=28,0.98)+IF(A23=29,0.99)+IF(A23=30,1)</f>
        <v>0.85</v>
      </c>
      <c r="I3" s="95"/>
      <c r="J3" s="95"/>
      <c r="K3" s="95"/>
      <c r="L3" s="95"/>
      <c r="M3" s="738" t="s">
        <v>173</v>
      </c>
      <c r="N3" s="738"/>
      <c r="O3" s="738"/>
      <c r="P3" s="738"/>
      <c r="Q3" s="739"/>
      <c r="R3" s="739"/>
      <c r="S3" s="739"/>
      <c r="T3" s="739"/>
      <c r="U3" s="739"/>
      <c r="V3" s="739"/>
      <c r="W3" s="739"/>
      <c r="X3" s="739"/>
      <c r="Y3" s="739"/>
      <c r="Z3" s="739"/>
      <c r="AA3" s="739"/>
      <c r="AB3" s="739"/>
      <c r="AC3" s="739"/>
      <c r="AD3" s="739"/>
      <c r="AE3" s="739"/>
      <c r="AF3" s="739"/>
      <c r="AG3" s="739"/>
      <c r="AH3" s="739"/>
      <c r="AI3" s="739"/>
      <c r="AJ3" s="739"/>
      <c r="AK3" s="739"/>
      <c r="AL3" s="97"/>
      <c r="AM3" s="97"/>
      <c r="AN3" s="97"/>
      <c r="AO3" s="727" t="s">
        <v>174</v>
      </c>
      <c r="AP3" s="727"/>
      <c r="AQ3" s="727"/>
      <c r="AR3" s="727"/>
      <c r="AS3" s="727"/>
      <c r="AT3" s="727"/>
      <c r="AU3" s="727"/>
      <c r="AV3" s="727"/>
      <c r="AW3" s="727"/>
      <c r="AX3" s="727"/>
      <c r="AY3" s="727"/>
      <c r="AZ3" s="86"/>
      <c r="BA3" s="727" t="s">
        <v>175</v>
      </c>
      <c r="BB3" s="727"/>
      <c r="BC3" s="727"/>
      <c r="BD3" s="727"/>
      <c r="BE3" s="727"/>
      <c r="BF3" s="727"/>
      <c r="BG3" s="727"/>
      <c r="BH3" s="727"/>
      <c r="BI3" s="727"/>
      <c r="BJ3" s="727"/>
      <c r="BK3" s="727"/>
      <c r="BL3" s="727"/>
      <c r="BM3" s="727"/>
      <c r="BN3" s="727"/>
      <c r="BO3" s="727"/>
      <c r="BP3" s="92"/>
    </row>
    <row r="4" spans="1:68" ht="24">
      <c r="A4" s="98" t="s">
        <v>176</v>
      </c>
      <c r="B4" s="99" t="s">
        <v>177</v>
      </c>
      <c r="C4" s="100" t="s">
        <v>178</v>
      </c>
      <c r="D4" s="101" t="s">
        <v>179</v>
      </c>
      <c r="E4" s="102" t="s">
        <v>180</v>
      </c>
      <c r="F4" s="103" t="s">
        <v>181</v>
      </c>
      <c r="G4" s="103" t="s">
        <v>182</v>
      </c>
      <c r="H4" s="103" t="s">
        <v>183</v>
      </c>
      <c r="I4" s="103" t="s">
        <v>184</v>
      </c>
      <c r="J4" s="103" t="s">
        <v>185</v>
      </c>
      <c r="K4" s="103" t="s">
        <v>186</v>
      </c>
      <c r="L4" s="103" t="s">
        <v>187</v>
      </c>
      <c r="M4" s="103" t="s">
        <v>188</v>
      </c>
      <c r="N4" s="103" t="s">
        <v>189</v>
      </c>
      <c r="O4" s="104" t="s">
        <v>190</v>
      </c>
      <c r="P4" s="728">
        <v>1</v>
      </c>
      <c r="Q4" s="729"/>
      <c r="R4" s="726">
        <v>2</v>
      </c>
      <c r="S4" s="730"/>
      <c r="T4" s="730">
        <v>3</v>
      </c>
      <c r="U4" s="730"/>
      <c r="V4" s="730">
        <v>4</v>
      </c>
      <c r="W4" s="730"/>
      <c r="X4" s="730">
        <v>5</v>
      </c>
      <c r="Y4" s="730"/>
      <c r="Z4" s="730">
        <v>6</v>
      </c>
      <c r="AA4" s="730"/>
      <c r="AB4" s="730">
        <v>7</v>
      </c>
      <c r="AC4" s="730"/>
      <c r="AD4" s="730">
        <v>8</v>
      </c>
      <c r="AE4" s="730"/>
      <c r="AF4" s="730">
        <v>9</v>
      </c>
      <c r="AG4" s="730"/>
      <c r="AH4" s="725">
        <v>10</v>
      </c>
      <c r="AI4" s="726"/>
      <c r="AJ4" s="725">
        <v>11</v>
      </c>
      <c r="AK4" s="726"/>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191</v>
      </c>
      <c r="BM4" s="108" t="s">
        <v>192</v>
      </c>
      <c r="BN4" s="108" t="s">
        <v>193</v>
      </c>
      <c r="BO4" s="109" t="s">
        <v>194</v>
      </c>
      <c r="BP4" s="92"/>
    </row>
    <row r="5" spans="1:68" ht="15">
      <c r="A5" s="110">
        <v>1</v>
      </c>
      <c r="B5" s="111" t="s">
        <v>11</v>
      </c>
      <c r="C5" s="395" t="s">
        <v>3</v>
      </c>
      <c r="D5" s="112"/>
      <c r="E5" s="113">
        <f>IF(G5=0,0,IF(G5+F5&lt;1000,1000,G5+F5))</f>
        <v>1000</v>
      </c>
      <c r="F5" s="114">
        <f t="shared" ref="F5:F20"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0" si="1">IF(J5=0,0,(IF(IF($A$23&gt;=30,(SUM(31-J5)*$H$3),(SUM(30-J5)*$H$3))&lt;0,0,IF($A$23&gt;=30,(SUM(31-J5)*$H$3),(SUM(30-J5)*$H$3)))))</f>
        <v>17.849999999999998</v>
      </c>
      <c r="I5" s="117">
        <f>IF(M5=0,0,G5-M5)</f>
        <v>0</v>
      </c>
      <c r="J5" s="118">
        <v>9</v>
      </c>
      <c r="K5" s="119">
        <v>9</v>
      </c>
      <c r="L5" s="120">
        <v>9</v>
      </c>
      <c r="M5" s="121">
        <f t="shared" ref="M5:M20" si="2">IF(L5=0,0,SUM(AO5:AY5)/L5)</f>
        <v>1000</v>
      </c>
      <c r="N5" s="117">
        <f t="shared" ref="N5:N20" si="3">BL5</f>
        <v>96</v>
      </c>
      <c r="O5" s="122">
        <f t="shared" ref="O5:O20" si="4">BO5</f>
        <v>88</v>
      </c>
      <c r="P5" s="123">
        <v>9</v>
      </c>
      <c r="Q5" s="124">
        <v>1</v>
      </c>
      <c r="R5" s="125">
        <v>13</v>
      </c>
      <c r="S5" s="124">
        <v>2</v>
      </c>
      <c r="T5" s="126">
        <v>15</v>
      </c>
      <c r="U5" s="127">
        <v>0</v>
      </c>
      <c r="V5" s="128">
        <v>11</v>
      </c>
      <c r="W5" s="127">
        <v>0</v>
      </c>
      <c r="X5" s="126">
        <v>2</v>
      </c>
      <c r="Y5" s="127">
        <v>2</v>
      </c>
      <c r="Z5" s="126">
        <v>5</v>
      </c>
      <c r="AA5" s="127">
        <v>2</v>
      </c>
      <c r="AB5" s="126">
        <v>8</v>
      </c>
      <c r="AC5" s="129">
        <v>2</v>
      </c>
      <c r="AD5" s="130">
        <v>10</v>
      </c>
      <c r="AE5" s="131">
        <v>0</v>
      </c>
      <c r="AF5" s="128">
        <v>4</v>
      </c>
      <c r="AG5" s="129">
        <v>0</v>
      </c>
      <c r="AH5" s="128">
        <v>99</v>
      </c>
      <c r="AI5" s="127">
        <v>0</v>
      </c>
      <c r="AJ5" s="126">
        <v>99</v>
      </c>
      <c r="AK5" s="127">
        <v>0</v>
      </c>
      <c r="AL5" s="132"/>
      <c r="AM5" s="133">
        <f>SUM(Q5+S5+U5+W5+Y5+AA5+AC5+AE5+AG5+AI5+AK5)</f>
        <v>9</v>
      </c>
      <c r="AN5" s="132"/>
      <c r="AO5" s="134">
        <f t="shared" ref="AO5:AO20" si="5">IF(B5=0,0,IF(B5="BRIVS",0,(LOOKUP(P5,$A$5:$A$21,$G$5:$G$21))))</f>
        <v>1000</v>
      </c>
      <c r="AP5" s="135">
        <f t="shared" ref="AP5:AP20" si="6">IF(B5=0,0,IF(B5="BRIVS",0,(LOOKUP(R5,$A$5:$A$21,$G$5:$G$21))))</f>
        <v>1000</v>
      </c>
      <c r="AQ5" s="136">
        <f t="shared" ref="AQ5:AQ20" si="7">IF(B5=0,0,IF(B5="BRIVS",0,(LOOKUP(T5,$A$5:$A$21,$G$5:$G$21))))</f>
        <v>1000</v>
      </c>
      <c r="AR5" s="135">
        <f t="shared" ref="AR5:AR20" si="8">IF(B5=0,0,IF(B5="BRIVS",0,(LOOKUP(V5,$A$5:$A$21,$G$5:$G$21))))</f>
        <v>1000</v>
      </c>
      <c r="AS5" s="136">
        <f t="shared" ref="AS5:AS20" si="9">IF(B5=0,0,IF(B5="BRIVS",0,(LOOKUP(X5,$A$5:$A$21,$G$5:$G$21))))</f>
        <v>1000</v>
      </c>
      <c r="AT5" s="136">
        <f t="shared" ref="AT5:AT20" si="10">IF(B5=0,0,IF(B5="BRIVS",0,(LOOKUP(Z5,$A$5:$A$21,$G$5:$G$21))))</f>
        <v>1000</v>
      </c>
      <c r="AU5" s="136">
        <f t="shared" ref="AU5:AU20" si="11">IF(B5=0,0,IF(B5="BRIVS",0,(LOOKUP(AB5,$A$5:$A$21,$G$5:$G$21))))</f>
        <v>1000</v>
      </c>
      <c r="AV5" s="136">
        <f t="shared" ref="AV5:AV20" si="12">IF(B5=0,0,IF(B5="BRIVS",0,(LOOKUP(AD5,$A$5:$A$21,$G$5:$G$21))))</f>
        <v>1000</v>
      </c>
      <c r="AW5" s="135">
        <f t="shared" ref="AW5:AW20" si="13">IF(B5=0,0,IF(B5="BRIVS",0,(LOOKUP(AF5,$A$5:$A$21,$G$5:$G$21))))</f>
        <v>1000</v>
      </c>
      <c r="AX5" s="136">
        <f t="shared" ref="AX5:AX20" si="14">IF(B5=0,0,IF(B5="BRIVS",0,(LOOKUP(AH5,$A$5:$A$21,$G$5:$G$21))))</f>
        <v>0</v>
      </c>
      <c r="AY5" s="137">
        <f t="shared" ref="AY5:AY20" si="15">IF(B5=0,0,IF(B5="BRIVS",0,(LOOKUP(AJ5,$A$5:$A$21,$G$5:$G$21))))</f>
        <v>0</v>
      </c>
      <c r="AZ5" s="86"/>
      <c r="BA5" s="138">
        <f t="shared" ref="BA5:BA20" si="16">IF(P5=99,0,(LOOKUP($P5,$A$5:$A$22,$K$5:$K$22)))</f>
        <v>12</v>
      </c>
      <c r="BB5" s="139">
        <f t="shared" ref="BB5:BB20" si="17">IF(R5=99,0,(LOOKUP($R5,$A$5:$A$22,$K$5:$K$22)))</f>
        <v>11</v>
      </c>
      <c r="BC5" s="139">
        <f t="shared" ref="BC5:BC20" si="18">IF(T5=99,0,(LOOKUP($T5,$A$5:$A$22,$K$5:$K$22)))</f>
        <v>11</v>
      </c>
      <c r="BD5" s="140">
        <f t="shared" ref="BD5:BD20" si="19">IF(V5=99,0,(LOOKUP($V5,$A$5:$A$22,$K$5:$K$22)))</f>
        <v>9</v>
      </c>
      <c r="BE5" s="139">
        <f t="shared" ref="BE5:BE20" si="20">IF(X5=99,0,(LOOKUP($X5,$A$5:$A$22,$K$5:$K$22)))</f>
        <v>8</v>
      </c>
      <c r="BF5" s="139">
        <f t="shared" ref="BF5:BF20" si="21">IF(Z5=99,0,(LOOKUP($Z5,$A$5:$A$22,$K$5:$K$22)))</f>
        <v>10</v>
      </c>
      <c r="BG5" s="139">
        <f t="shared" ref="BG5:BG20" si="22">IF(AB5=99,0,(LOOKUP($AB5,$A$5:$A$22,$K$5:$K$22)))</f>
        <v>10</v>
      </c>
      <c r="BH5" s="139">
        <f t="shared" ref="BH5:BH20" si="23">IF(AD5=99,0,(LOOKUP($AD5,$A$5:$A$22,$K$5:$K$22)))</f>
        <v>13</v>
      </c>
      <c r="BI5" s="139">
        <f t="shared" ref="BI5:BI20" si="24">IF(AF5=99,0,(LOOKUP($AF5,$A$5:$A$22,$K$5:$K$22)))</f>
        <v>12</v>
      </c>
      <c r="BJ5" s="139">
        <f t="shared" ref="BJ5:BJ20" si="25">IF(AH5=99,0,(LOOKUP($AH5,$A$5:$A$22,$K$5:$K$22)))</f>
        <v>0</v>
      </c>
      <c r="BK5" s="139">
        <f t="shared" ref="BK5:BK20" si="26">IF(AJ5=99,0,(LOOKUP($AJ5,$A$5:$A$22,$K$5:$K$22)))</f>
        <v>0</v>
      </c>
      <c r="BL5" s="141">
        <f>SUM(BA5,BB5,BC5,BD5,BE5,BG5,BF5,BH5,BI5,BJ5,BK5)</f>
        <v>96</v>
      </c>
      <c r="BM5" s="135">
        <f>IF($AX$1&gt;7,(IF($AX$1=8,MIN(BA5:BH5),IF($AX$1=9,MIN(BA5:BI5),IF($AX$1=10,MIN(BA5:BJ5),IF($AX$1=11,MIN(BA5:BK5)))))),(IF($AX$1=4,MIN(BA5:BD5),IF($AX$1=5,MIN(BA5:BE5),IF($AX$1=6,MIN(BA5:BF5),IF($AX$1=7,MIN(BA5:BG5)))))))</f>
        <v>8</v>
      </c>
      <c r="BN5" s="135">
        <f>IF($AX$1&gt;7,(IF($AX$1=8,MAX(BA5:BH5),IF($AX$1=9,MAX(BA5:BI5),IF($AX$1=10,MAX(BA5:BJ5),IF($AX$1=11,MAX(BA5:BK5)))))),(IF($AX$1=4,MAX(BA5:BD5),IF($AX$1=5,MAX(BA5:BE5),IF($AX$1=6,MAX(BA5:BF5),IF($AX$1=7,MAX(BA5:BG5)))))))</f>
        <v>13</v>
      </c>
      <c r="BO5" s="142">
        <f>SUM($BL5-$BM5)</f>
        <v>88</v>
      </c>
      <c r="BP5" s="92"/>
    </row>
    <row r="6" spans="1:68" ht="15">
      <c r="A6" s="143">
        <v>2</v>
      </c>
      <c r="B6" s="144" t="s">
        <v>264</v>
      </c>
      <c r="C6" s="395" t="s">
        <v>3</v>
      </c>
      <c r="D6" s="145"/>
      <c r="E6" s="146">
        <f>IF(G6=0,0,IF(G6+F6&lt;1000,1000,G6+F6))</f>
        <v>1000</v>
      </c>
      <c r="F6" s="147">
        <f t="shared" si="0"/>
        <v>0</v>
      </c>
      <c r="G6" s="148">
        <v>1000</v>
      </c>
      <c r="H6" s="149">
        <f t="shared" si="1"/>
        <v>14.45</v>
      </c>
      <c r="I6" s="150">
        <f>IF(M6=0,0,G6-M6)</f>
        <v>0</v>
      </c>
      <c r="J6" s="151">
        <v>13</v>
      </c>
      <c r="K6" s="152">
        <v>8</v>
      </c>
      <c r="L6" s="153">
        <v>8</v>
      </c>
      <c r="M6" s="154">
        <f t="shared" si="2"/>
        <v>1000</v>
      </c>
      <c r="N6" s="150">
        <f t="shared" si="3"/>
        <v>72</v>
      </c>
      <c r="O6" s="155">
        <f t="shared" si="4"/>
        <v>72</v>
      </c>
      <c r="P6" s="156">
        <v>10</v>
      </c>
      <c r="Q6" s="157">
        <v>0</v>
      </c>
      <c r="R6" s="158">
        <v>14</v>
      </c>
      <c r="S6" s="159">
        <v>0</v>
      </c>
      <c r="T6" s="160">
        <v>99</v>
      </c>
      <c r="U6" s="161">
        <v>2</v>
      </c>
      <c r="V6" s="158">
        <v>5</v>
      </c>
      <c r="W6" s="161">
        <v>1</v>
      </c>
      <c r="X6" s="160">
        <v>1</v>
      </c>
      <c r="Y6" s="161">
        <v>0</v>
      </c>
      <c r="Z6" s="160">
        <v>7</v>
      </c>
      <c r="AA6" s="161">
        <v>2</v>
      </c>
      <c r="AB6" s="160">
        <v>3</v>
      </c>
      <c r="AC6" s="159">
        <v>1</v>
      </c>
      <c r="AD6" s="156">
        <v>13</v>
      </c>
      <c r="AE6" s="157">
        <v>0</v>
      </c>
      <c r="AF6" s="162">
        <v>6</v>
      </c>
      <c r="AG6" s="159">
        <v>2</v>
      </c>
      <c r="AH6" s="158">
        <v>99</v>
      </c>
      <c r="AI6" s="161">
        <v>0</v>
      </c>
      <c r="AJ6" s="158">
        <v>99</v>
      </c>
      <c r="AK6" s="161">
        <v>0</v>
      </c>
      <c r="AL6" s="132"/>
      <c r="AM6" s="133">
        <f t="shared" ref="AM6:AM20" si="27">SUM(Q6+S6+U6+W6+Y6+AA6+AC6+AE6+AG6+AI6+AK6)</f>
        <v>8</v>
      </c>
      <c r="AN6" s="132"/>
      <c r="AO6" s="163">
        <f t="shared" si="5"/>
        <v>1000</v>
      </c>
      <c r="AP6" s="164">
        <f t="shared" si="6"/>
        <v>1000</v>
      </c>
      <c r="AQ6" s="165">
        <f t="shared" si="7"/>
        <v>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13</v>
      </c>
      <c r="BB6" s="168">
        <f t="shared" si="17"/>
        <v>8</v>
      </c>
      <c r="BC6" s="168">
        <f t="shared" si="18"/>
        <v>0</v>
      </c>
      <c r="BD6" s="169">
        <f t="shared" si="19"/>
        <v>10</v>
      </c>
      <c r="BE6" s="168">
        <f t="shared" si="20"/>
        <v>9</v>
      </c>
      <c r="BF6" s="168">
        <f t="shared" si="21"/>
        <v>3</v>
      </c>
      <c r="BG6" s="168">
        <f t="shared" si="22"/>
        <v>9</v>
      </c>
      <c r="BH6" s="168">
        <f t="shared" si="23"/>
        <v>11</v>
      </c>
      <c r="BI6" s="168">
        <f t="shared" si="24"/>
        <v>9</v>
      </c>
      <c r="BJ6" s="168">
        <f t="shared" si="25"/>
        <v>0</v>
      </c>
      <c r="BK6" s="168">
        <f t="shared" si="26"/>
        <v>0</v>
      </c>
      <c r="BL6" s="170">
        <f>SUM(BA6,BB6,BC6,BD6,BE6,BG6,BF6,BH6,BI6,BJ6,BK6)</f>
        <v>72</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13</v>
      </c>
      <c r="BO6" s="171">
        <f t="shared" ref="BO6:BO20" si="28">SUM($BL6-$BM6)</f>
        <v>72</v>
      </c>
      <c r="BP6" s="92"/>
    </row>
    <row r="7" spans="1:68" ht="15">
      <c r="A7" s="143">
        <v>3</v>
      </c>
      <c r="B7" s="144" t="s">
        <v>97</v>
      </c>
      <c r="C7" s="395" t="s">
        <v>3</v>
      </c>
      <c r="D7" s="145"/>
      <c r="E7" s="173">
        <f t="shared" ref="E7:E20" si="29">IF(G7=0,0,IF(G7+F7&lt;1000,1000,G7+F7))</f>
        <v>1000</v>
      </c>
      <c r="F7" s="147">
        <f t="shared" si="0"/>
        <v>0</v>
      </c>
      <c r="G7" s="148">
        <v>1000</v>
      </c>
      <c r="H7" s="149">
        <f t="shared" si="1"/>
        <v>16.149999999999999</v>
      </c>
      <c r="I7" s="150">
        <f t="shared" ref="I7:I20" si="30">IF(M7=0,0,G7-M7)</f>
        <v>0</v>
      </c>
      <c r="J7" s="151">
        <v>11</v>
      </c>
      <c r="K7" s="152">
        <v>9</v>
      </c>
      <c r="L7" s="153">
        <v>8</v>
      </c>
      <c r="M7" s="154">
        <f t="shared" si="2"/>
        <v>1000</v>
      </c>
      <c r="N7" s="150">
        <f t="shared" si="3"/>
        <v>81</v>
      </c>
      <c r="O7" s="155">
        <f t="shared" si="4"/>
        <v>81</v>
      </c>
      <c r="P7" s="156">
        <v>11</v>
      </c>
      <c r="Q7" s="157">
        <v>2</v>
      </c>
      <c r="R7" s="158">
        <v>8</v>
      </c>
      <c r="S7" s="159">
        <v>1</v>
      </c>
      <c r="T7" s="160">
        <v>9</v>
      </c>
      <c r="U7" s="161">
        <v>1</v>
      </c>
      <c r="V7" s="158">
        <v>4</v>
      </c>
      <c r="W7" s="161">
        <v>0</v>
      </c>
      <c r="X7" s="160">
        <v>6</v>
      </c>
      <c r="Y7" s="161">
        <v>0</v>
      </c>
      <c r="Z7" s="160">
        <v>12</v>
      </c>
      <c r="AA7" s="161">
        <v>1</v>
      </c>
      <c r="AB7" s="160">
        <v>2</v>
      </c>
      <c r="AC7" s="159">
        <v>1</v>
      </c>
      <c r="AD7" s="156">
        <v>99</v>
      </c>
      <c r="AE7" s="157">
        <v>2</v>
      </c>
      <c r="AF7" s="162">
        <v>15</v>
      </c>
      <c r="AG7" s="159">
        <v>1</v>
      </c>
      <c r="AH7" s="158">
        <v>99</v>
      </c>
      <c r="AI7" s="161">
        <v>0</v>
      </c>
      <c r="AJ7" s="158">
        <v>99</v>
      </c>
      <c r="AK7" s="161">
        <v>0</v>
      </c>
      <c r="AL7" s="132"/>
      <c r="AM7" s="133">
        <f t="shared" si="27"/>
        <v>9</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0</v>
      </c>
      <c r="AW7" s="164">
        <f t="shared" si="13"/>
        <v>1000</v>
      </c>
      <c r="AX7" s="165">
        <f t="shared" si="14"/>
        <v>0</v>
      </c>
      <c r="AY7" s="166">
        <f t="shared" si="15"/>
        <v>0</v>
      </c>
      <c r="AZ7" s="86"/>
      <c r="BA7" s="167">
        <f t="shared" si="16"/>
        <v>9</v>
      </c>
      <c r="BB7" s="168">
        <f t="shared" si="17"/>
        <v>10</v>
      </c>
      <c r="BC7" s="168">
        <f t="shared" si="18"/>
        <v>12</v>
      </c>
      <c r="BD7" s="169">
        <f t="shared" si="19"/>
        <v>12</v>
      </c>
      <c r="BE7" s="168">
        <f t="shared" si="20"/>
        <v>9</v>
      </c>
      <c r="BF7" s="168">
        <f t="shared" si="21"/>
        <v>10</v>
      </c>
      <c r="BG7" s="168">
        <f t="shared" si="22"/>
        <v>8</v>
      </c>
      <c r="BH7" s="168">
        <f t="shared" si="23"/>
        <v>0</v>
      </c>
      <c r="BI7" s="168">
        <f t="shared" si="24"/>
        <v>11</v>
      </c>
      <c r="BJ7" s="168">
        <f t="shared" si="25"/>
        <v>0</v>
      </c>
      <c r="BK7" s="168">
        <f t="shared" si="26"/>
        <v>0</v>
      </c>
      <c r="BL7" s="170">
        <f t="shared" ref="BL7:BL20" si="31">SUM(BA7,BB7,BC7,BD7,BE7,BG7,BF7,BH7,BI7,BJ7,BK7)</f>
        <v>81</v>
      </c>
      <c r="BM7" s="164">
        <f t="shared" ref="BM7:BM20" si="32">IF($AX$1&gt;7,(IF($AX$1=8,MIN(BA7:BH7),IF($AX$1=9,MIN(BA7:BI7),IF($AX$1=10,MIN(BA7:BJ7),IF($AX$1=11,MIN(BA7:BK7)))))),(IF($AX$1=4,MIN(BA7:BD7),IF($AX$1=5,MIN(BA7:BE7),IF($AX$1=6,MIN(BA7:BF7),IF($AX$1=7,MIN(BA7:BG7)))))))</f>
        <v>0</v>
      </c>
      <c r="BN7" s="164">
        <f t="shared" ref="BN7:BN20" si="33">IF($AX$1&gt;7,(IF($AX$1=8,MAX(BA7:BH7),IF($AX$1=9,MAX(BA7:BI7),IF($AX$1=10,MAX(BA7:BJ7),IF($AX$1=11,MAX(BA7:BK7)))))),(IF($AX$1=4,MAX(BA7:BD7),IF($AX$1=5,MAX(BA7:BE7),IF($AX$1=6,MAX(BA7:BF7),IF($AX$1=7,MAX(BA7:BG7)))))))</f>
        <v>12</v>
      </c>
      <c r="BO7" s="171">
        <f t="shared" si="28"/>
        <v>81</v>
      </c>
      <c r="BP7" s="92"/>
    </row>
    <row r="8" spans="1:68" ht="15">
      <c r="A8" s="143">
        <v>4</v>
      </c>
      <c r="B8" s="144" t="s">
        <v>14</v>
      </c>
      <c r="C8" s="148" t="s">
        <v>13</v>
      </c>
      <c r="D8" s="145"/>
      <c r="E8" s="173">
        <f t="shared" si="29"/>
        <v>1010</v>
      </c>
      <c r="F8" s="147">
        <f t="shared" si="0"/>
        <v>10</v>
      </c>
      <c r="G8" s="148">
        <v>1000</v>
      </c>
      <c r="H8" s="149">
        <f t="shared" si="1"/>
        <v>23.8</v>
      </c>
      <c r="I8" s="150">
        <f t="shared" si="30"/>
        <v>0</v>
      </c>
      <c r="J8" s="369">
        <v>2</v>
      </c>
      <c r="K8" s="152">
        <v>12</v>
      </c>
      <c r="L8" s="153">
        <v>9</v>
      </c>
      <c r="M8" s="154">
        <f t="shared" si="2"/>
        <v>1000</v>
      </c>
      <c r="N8" s="150">
        <f t="shared" si="3"/>
        <v>86</v>
      </c>
      <c r="O8" s="155">
        <f t="shared" si="4"/>
        <v>83</v>
      </c>
      <c r="P8" s="156">
        <v>12</v>
      </c>
      <c r="Q8" s="157">
        <v>2</v>
      </c>
      <c r="R8" s="158">
        <v>7</v>
      </c>
      <c r="S8" s="159">
        <v>2</v>
      </c>
      <c r="T8" s="160">
        <v>10</v>
      </c>
      <c r="U8" s="161">
        <v>0</v>
      </c>
      <c r="V8" s="158">
        <v>3</v>
      </c>
      <c r="W8" s="161">
        <v>2</v>
      </c>
      <c r="X8" s="160">
        <v>8</v>
      </c>
      <c r="Y8" s="161">
        <v>2</v>
      </c>
      <c r="Z8" s="160">
        <v>6</v>
      </c>
      <c r="AA8" s="161">
        <v>0</v>
      </c>
      <c r="AB8" s="160">
        <v>15</v>
      </c>
      <c r="AC8" s="159">
        <v>2</v>
      </c>
      <c r="AD8" s="174">
        <v>9</v>
      </c>
      <c r="AE8" s="157">
        <v>0</v>
      </c>
      <c r="AF8" s="162">
        <v>1</v>
      </c>
      <c r="AG8" s="159">
        <v>2</v>
      </c>
      <c r="AH8" s="158">
        <v>99</v>
      </c>
      <c r="AI8" s="161">
        <v>0</v>
      </c>
      <c r="AJ8" s="158">
        <v>99</v>
      </c>
      <c r="AK8" s="161">
        <v>0</v>
      </c>
      <c r="AL8" s="132"/>
      <c r="AM8" s="133">
        <f t="shared" si="27"/>
        <v>12</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3</v>
      </c>
      <c r="BC8" s="168">
        <f t="shared" si="18"/>
        <v>13</v>
      </c>
      <c r="BD8" s="169">
        <f t="shared" si="19"/>
        <v>9</v>
      </c>
      <c r="BE8" s="168">
        <f t="shared" si="20"/>
        <v>10</v>
      </c>
      <c r="BF8" s="168">
        <f t="shared" si="21"/>
        <v>9</v>
      </c>
      <c r="BG8" s="168">
        <f t="shared" si="22"/>
        <v>11</v>
      </c>
      <c r="BH8" s="168">
        <f t="shared" si="23"/>
        <v>12</v>
      </c>
      <c r="BI8" s="168">
        <f t="shared" si="24"/>
        <v>9</v>
      </c>
      <c r="BJ8" s="168">
        <f t="shared" si="25"/>
        <v>0</v>
      </c>
      <c r="BK8" s="168">
        <f t="shared" si="26"/>
        <v>0</v>
      </c>
      <c r="BL8" s="170">
        <f t="shared" si="31"/>
        <v>86</v>
      </c>
      <c r="BM8" s="164">
        <f t="shared" si="32"/>
        <v>3</v>
      </c>
      <c r="BN8" s="164">
        <f t="shared" si="33"/>
        <v>13</v>
      </c>
      <c r="BO8" s="171">
        <f t="shared" si="28"/>
        <v>83</v>
      </c>
      <c r="BP8" s="92"/>
    </row>
    <row r="9" spans="1:68" ht="15">
      <c r="A9" s="143">
        <v>5</v>
      </c>
      <c r="B9" s="144" t="s">
        <v>23</v>
      </c>
      <c r="C9" s="395" t="s">
        <v>3</v>
      </c>
      <c r="D9" s="145"/>
      <c r="E9" s="173">
        <f t="shared" si="29"/>
        <v>1000</v>
      </c>
      <c r="F9" s="147">
        <f t="shared" si="0"/>
        <v>0</v>
      </c>
      <c r="G9" s="148">
        <v>1000</v>
      </c>
      <c r="H9" s="149">
        <f t="shared" si="1"/>
        <v>18.7</v>
      </c>
      <c r="I9" s="150">
        <f t="shared" si="30"/>
        <v>0</v>
      </c>
      <c r="J9" s="151">
        <v>8</v>
      </c>
      <c r="K9" s="152">
        <v>10</v>
      </c>
      <c r="L9" s="153">
        <v>8</v>
      </c>
      <c r="M9" s="154">
        <f t="shared" si="2"/>
        <v>1000</v>
      </c>
      <c r="N9" s="150">
        <f t="shared" si="3"/>
        <v>68</v>
      </c>
      <c r="O9" s="155">
        <f t="shared" si="4"/>
        <v>68</v>
      </c>
      <c r="P9" s="156">
        <v>13</v>
      </c>
      <c r="Q9" s="157">
        <v>1</v>
      </c>
      <c r="R9" s="158">
        <v>15</v>
      </c>
      <c r="S9" s="159">
        <v>0</v>
      </c>
      <c r="T9" s="160">
        <v>6</v>
      </c>
      <c r="U9" s="161">
        <v>1</v>
      </c>
      <c r="V9" s="158">
        <v>2</v>
      </c>
      <c r="W9" s="161">
        <v>1</v>
      </c>
      <c r="X9" s="160">
        <v>14</v>
      </c>
      <c r="Y9" s="161">
        <v>2</v>
      </c>
      <c r="Z9" s="160">
        <v>1</v>
      </c>
      <c r="AA9" s="161">
        <v>0</v>
      </c>
      <c r="AB9" s="160">
        <v>7</v>
      </c>
      <c r="AC9" s="159">
        <v>2</v>
      </c>
      <c r="AD9" s="156">
        <v>11</v>
      </c>
      <c r="AE9" s="157">
        <v>1</v>
      </c>
      <c r="AF9" s="162">
        <v>99</v>
      </c>
      <c r="AG9" s="159">
        <v>2</v>
      </c>
      <c r="AH9" s="158">
        <v>99</v>
      </c>
      <c r="AI9" s="161">
        <v>0</v>
      </c>
      <c r="AJ9" s="158">
        <v>99</v>
      </c>
      <c r="AK9" s="161">
        <v>0</v>
      </c>
      <c r="AL9" s="132"/>
      <c r="AM9" s="133">
        <f t="shared" si="27"/>
        <v>10</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11</v>
      </c>
      <c r="BB9" s="168">
        <f t="shared" si="17"/>
        <v>11</v>
      </c>
      <c r="BC9" s="168">
        <f t="shared" si="18"/>
        <v>9</v>
      </c>
      <c r="BD9" s="169">
        <f t="shared" si="19"/>
        <v>8</v>
      </c>
      <c r="BE9" s="168">
        <f t="shared" si="20"/>
        <v>8</v>
      </c>
      <c r="BF9" s="168">
        <f t="shared" si="21"/>
        <v>9</v>
      </c>
      <c r="BG9" s="168">
        <f t="shared" si="22"/>
        <v>3</v>
      </c>
      <c r="BH9" s="168">
        <f t="shared" si="23"/>
        <v>9</v>
      </c>
      <c r="BI9" s="168">
        <f t="shared" si="24"/>
        <v>0</v>
      </c>
      <c r="BJ9" s="168">
        <f t="shared" si="25"/>
        <v>0</v>
      </c>
      <c r="BK9" s="168">
        <f t="shared" si="26"/>
        <v>0</v>
      </c>
      <c r="BL9" s="170">
        <f t="shared" si="31"/>
        <v>68</v>
      </c>
      <c r="BM9" s="164">
        <f t="shared" si="32"/>
        <v>0</v>
      </c>
      <c r="BN9" s="164">
        <f t="shared" si="33"/>
        <v>11</v>
      </c>
      <c r="BO9" s="171">
        <f t="shared" si="28"/>
        <v>68</v>
      </c>
      <c r="BP9" s="92"/>
    </row>
    <row r="10" spans="1:68" ht="15">
      <c r="A10" s="143">
        <v>6</v>
      </c>
      <c r="B10" s="144" t="s">
        <v>20</v>
      </c>
      <c r="C10" s="395" t="s">
        <v>40</v>
      </c>
      <c r="D10" s="145"/>
      <c r="E10" s="173">
        <f t="shared" si="29"/>
        <v>1000</v>
      </c>
      <c r="F10" s="147">
        <f t="shared" si="0"/>
        <v>0</v>
      </c>
      <c r="G10" s="148">
        <v>1000</v>
      </c>
      <c r="H10" s="149">
        <f t="shared" si="1"/>
        <v>17</v>
      </c>
      <c r="I10" s="150">
        <f t="shared" si="30"/>
        <v>0</v>
      </c>
      <c r="J10" s="151">
        <v>10</v>
      </c>
      <c r="K10" s="152">
        <v>9</v>
      </c>
      <c r="L10" s="153">
        <v>9</v>
      </c>
      <c r="M10" s="154">
        <f t="shared" si="2"/>
        <v>1000</v>
      </c>
      <c r="N10" s="150">
        <f t="shared" si="3"/>
        <v>93</v>
      </c>
      <c r="O10" s="155">
        <f t="shared" si="4"/>
        <v>85</v>
      </c>
      <c r="P10" s="156">
        <v>14</v>
      </c>
      <c r="Q10" s="157">
        <v>2</v>
      </c>
      <c r="R10" s="158">
        <v>10</v>
      </c>
      <c r="S10" s="159">
        <v>0</v>
      </c>
      <c r="T10" s="160">
        <v>5</v>
      </c>
      <c r="U10" s="161">
        <v>1</v>
      </c>
      <c r="V10" s="158">
        <v>12</v>
      </c>
      <c r="W10" s="161">
        <v>2</v>
      </c>
      <c r="X10" s="160">
        <v>3</v>
      </c>
      <c r="Y10" s="161">
        <v>2</v>
      </c>
      <c r="Z10" s="160">
        <v>4</v>
      </c>
      <c r="AA10" s="161">
        <v>2</v>
      </c>
      <c r="AB10" s="160">
        <v>9</v>
      </c>
      <c r="AC10" s="159">
        <v>0</v>
      </c>
      <c r="AD10" s="174">
        <v>15</v>
      </c>
      <c r="AE10" s="157">
        <v>0</v>
      </c>
      <c r="AF10" s="162">
        <v>2</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8</v>
      </c>
      <c r="BB10" s="168">
        <f t="shared" si="17"/>
        <v>13</v>
      </c>
      <c r="BC10" s="168">
        <f t="shared" si="18"/>
        <v>10</v>
      </c>
      <c r="BD10" s="169">
        <f t="shared" si="19"/>
        <v>10</v>
      </c>
      <c r="BE10" s="168">
        <f t="shared" si="20"/>
        <v>9</v>
      </c>
      <c r="BF10" s="168">
        <f t="shared" si="21"/>
        <v>12</v>
      </c>
      <c r="BG10" s="168">
        <f t="shared" si="22"/>
        <v>12</v>
      </c>
      <c r="BH10" s="168">
        <f t="shared" si="23"/>
        <v>11</v>
      </c>
      <c r="BI10" s="168">
        <f t="shared" si="24"/>
        <v>8</v>
      </c>
      <c r="BJ10" s="168">
        <f t="shared" si="25"/>
        <v>0</v>
      </c>
      <c r="BK10" s="168">
        <f t="shared" si="26"/>
        <v>0</v>
      </c>
      <c r="BL10" s="170">
        <f t="shared" si="31"/>
        <v>93</v>
      </c>
      <c r="BM10" s="164">
        <f t="shared" si="32"/>
        <v>8</v>
      </c>
      <c r="BN10" s="164">
        <f t="shared" si="33"/>
        <v>13</v>
      </c>
      <c r="BO10" s="171">
        <f t="shared" si="28"/>
        <v>85</v>
      </c>
      <c r="BP10" s="92"/>
    </row>
    <row r="11" spans="1:68" ht="15">
      <c r="A11" s="143">
        <v>7</v>
      </c>
      <c r="B11" s="144" t="s">
        <v>124</v>
      </c>
      <c r="C11" s="395" t="s">
        <v>40</v>
      </c>
      <c r="D11" s="145"/>
      <c r="E11" s="173">
        <f t="shared" si="29"/>
        <v>1000</v>
      </c>
      <c r="F11" s="147">
        <f t="shared" si="0"/>
        <v>0</v>
      </c>
      <c r="G11" s="148">
        <v>1000</v>
      </c>
      <c r="H11" s="149">
        <f t="shared" si="1"/>
        <v>12.75</v>
      </c>
      <c r="I11" s="150">
        <f t="shared" si="30"/>
        <v>0</v>
      </c>
      <c r="J11" s="151">
        <v>15</v>
      </c>
      <c r="K11" s="152">
        <v>3</v>
      </c>
      <c r="L11" s="153">
        <v>8</v>
      </c>
      <c r="M11" s="154">
        <f t="shared" si="2"/>
        <v>1000</v>
      </c>
      <c r="N11" s="150">
        <f t="shared" si="3"/>
        <v>79</v>
      </c>
      <c r="O11" s="155">
        <f t="shared" si="4"/>
        <v>79</v>
      </c>
      <c r="P11" s="156">
        <v>15</v>
      </c>
      <c r="Q11" s="157">
        <v>1</v>
      </c>
      <c r="R11" s="158">
        <v>4</v>
      </c>
      <c r="S11" s="159">
        <v>0</v>
      </c>
      <c r="T11" s="160">
        <v>11</v>
      </c>
      <c r="U11" s="161">
        <v>0</v>
      </c>
      <c r="V11" s="158">
        <v>99</v>
      </c>
      <c r="W11" s="161">
        <v>2</v>
      </c>
      <c r="X11" s="160">
        <v>13</v>
      </c>
      <c r="Y11" s="161">
        <v>0</v>
      </c>
      <c r="Z11" s="160">
        <v>2</v>
      </c>
      <c r="AA11" s="161">
        <v>0</v>
      </c>
      <c r="AB11" s="160">
        <v>5</v>
      </c>
      <c r="AC11" s="159">
        <v>0</v>
      </c>
      <c r="AD11" s="175">
        <v>14</v>
      </c>
      <c r="AE11" s="157">
        <v>0</v>
      </c>
      <c r="AF11" s="162">
        <v>8</v>
      </c>
      <c r="AG11" s="159">
        <v>0</v>
      </c>
      <c r="AH11" s="158">
        <v>99</v>
      </c>
      <c r="AI11" s="161">
        <v>0</v>
      </c>
      <c r="AJ11" s="158">
        <v>99</v>
      </c>
      <c r="AK11" s="161">
        <v>0</v>
      </c>
      <c r="AL11" s="132"/>
      <c r="AM11" s="133">
        <f t="shared" si="27"/>
        <v>3</v>
      </c>
      <c r="AN11" s="132"/>
      <c r="AO11" s="163">
        <f t="shared" si="5"/>
        <v>1000</v>
      </c>
      <c r="AP11" s="164">
        <f t="shared" si="6"/>
        <v>1000</v>
      </c>
      <c r="AQ11" s="165">
        <f t="shared" si="7"/>
        <v>1000</v>
      </c>
      <c r="AR11" s="164">
        <f t="shared" si="8"/>
        <v>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11</v>
      </c>
      <c r="BB11" s="168">
        <f t="shared" si="17"/>
        <v>12</v>
      </c>
      <c r="BC11" s="168">
        <f t="shared" si="18"/>
        <v>9</v>
      </c>
      <c r="BD11" s="169">
        <f t="shared" si="19"/>
        <v>0</v>
      </c>
      <c r="BE11" s="168">
        <f t="shared" si="20"/>
        <v>11</v>
      </c>
      <c r="BF11" s="168">
        <f t="shared" si="21"/>
        <v>8</v>
      </c>
      <c r="BG11" s="168">
        <f t="shared" si="22"/>
        <v>10</v>
      </c>
      <c r="BH11" s="168">
        <f t="shared" si="23"/>
        <v>8</v>
      </c>
      <c r="BI11" s="168">
        <f t="shared" si="24"/>
        <v>10</v>
      </c>
      <c r="BJ11" s="168">
        <f t="shared" si="25"/>
        <v>0</v>
      </c>
      <c r="BK11" s="168">
        <f t="shared" si="26"/>
        <v>0</v>
      </c>
      <c r="BL11" s="170">
        <f t="shared" si="31"/>
        <v>79</v>
      </c>
      <c r="BM11" s="164">
        <f t="shared" si="32"/>
        <v>0</v>
      </c>
      <c r="BN11" s="164">
        <f t="shared" si="33"/>
        <v>12</v>
      </c>
      <c r="BO11" s="171">
        <f t="shared" si="28"/>
        <v>79</v>
      </c>
      <c r="BP11" s="92"/>
    </row>
    <row r="12" spans="1:68" ht="15">
      <c r="A12" s="143">
        <v>8</v>
      </c>
      <c r="B12" s="144" t="s">
        <v>37</v>
      </c>
      <c r="C12" s="405" t="s">
        <v>36</v>
      </c>
      <c r="D12" s="176"/>
      <c r="E12" s="173">
        <f t="shared" si="29"/>
        <v>1000</v>
      </c>
      <c r="F12" s="147">
        <f t="shared" si="0"/>
        <v>0</v>
      </c>
      <c r="G12" s="148">
        <v>1000</v>
      </c>
      <c r="H12" s="149">
        <f t="shared" si="1"/>
        <v>19.55</v>
      </c>
      <c r="I12" s="150">
        <f t="shared" si="30"/>
        <v>0</v>
      </c>
      <c r="J12" s="151">
        <v>7</v>
      </c>
      <c r="K12" s="152">
        <v>10</v>
      </c>
      <c r="L12" s="153">
        <v>8</v>
      </c>
      <c r="M12" s="154">
        <f t="shared" si="2"/>
        <v>1000</v>
      </c>
      <c r="N12" s="150">
        <f t="shared" si="3"/>
        <v>75</v>
      </c>
      <c r="O12" s="155">
        <f t="shared" si="4"/>
        <v>75</v>
      </c>
      <c r="P12" s="156">
        <v>99</v>
      </c>
      <c r="Q12" s="157">
        <v>2</v>
      </c>
      <c r="R12" s="158">
        <v>3</v>
      </c>
      <c r="S12" s="159">
        <v>1</v>
      </c>
      <c r="T12" s="160">
        <v>14</v>
      </c>
      <c r="U12" s="161">
        <v>2</v>
      </c>
      <c r="V12" s="158">
        <v>10</v>
      </c>
      <c r="W12" s="161">
        <v>1</v>
      </c>
      <c r="X12" s="160">
        <v>4</v>
      </c>
      <c r="Y12" s="161">
        <v>0</v>
      </c>
      <c r="Z12" s="160">
        <v>15</v>
      </c>
      <c r="AA12" s="161">
        <v>1</v>
      </c>
      <c r="AB12" s="160">
        <v>1</v>
      </c>
      <c r="AC12" s="159">
        <v>0</v>
      </c>
      <c r="AD12" s="175">
        <v>12</v>
      </c>
      <c r="AE12" s="157">
        <v>1</v>
      </c>
      <c r="AF12" s="162">
        <v>7</v>
      </c>
      <c r="AG12" s="159">
        <v>2</v>
      </c>
      <c r="AH12" s="158">
        <v>99</v>
      </c>
      <c r="AI12" s="161">
        <v>0</v>
      </c>
      <c r="AJ12" s="158">
        <v>99</v>
      </c>
      <c r="AK12" s="161">
        <v>0</v>
      </c>
      <c r="AL12" s="132"/>
      <c r="AM12" s="133">
        <f t="shared" si="27"/>
        <v>10</v>
      </c>
      <c r="AN12" s="132"/>
      <c r="AO12" s="163">
        <f t="shared" si="5"/>
        <v>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0</v>
      </c>
      <c r="BB12" s="168">
        <f t="shared" si="17"/>
        <v>9</v>
      </c>
      <c r="BC12" s="168">
        <f t="shared" si="18"/>
        <v>8</v>
      </c>
      <c r="BD12" s="169">
        <f t="shared" si="19"/>
        <v>13</v>
      </c>
      <c r="BE12" s="168">
        <f t="shared" si="20"/>
        <v>12</v>
      </c>
      <c r="BF12" s="168">
        <f t="shared" si="21"/>
        <v>11</v>
      </c>
      <c r="BG12" s="168">
        <f t="shared" si="22"/>
        <v>9</v>
      </c>
      <c r="BH12" s="168">
        <f t="shared" si="23"/>
        <v>10</v>
      </c>
      <c r="BI12" s="168">
        <f t="shared" si="24"/>
        <v>3</v>
      </c>
      <c r="BJ12" s="168">
        <f t="shared" si="25"/>
        <v>0</v>
      </c>
      <c r="BK12" s="168">
        <f t="shared" si="26"/>
        <v>0</v>
      </c>
      <c r="BL12" s="170">
        <f t="shared" si="31"/>
        <v>75</v>
      </c>
      <c r="BM12" s="164">
        <f t="shared" si="32"/>
        <v>0</v>
      </c>
      <c r="BN12" s="164">
        <f t="shared" si="33"/>
        <v>13</v>
      </c>
      <c r="BO12" s="171">
        <f t="shared" si="28"/>
        <v>75</v>
      </c>
      <c r="BP12" s="92"/>
    </row>
    <row r="13" spans="1:68" ht="15">
      <c r="A13" s="143">
        <v>9</v>
      </c>
      <c r="B13" s="144" t="s">
        <v>265</v>
      </c>
      <c r="C13" s="395" t="s">
        <v>3</v>
      </c>
      <c r="D13" s="176"/>
      <c r="E13" s="173">
        <f t="shared" si="29"/>
        <v>1020</v>
      </c>
      <c r="F13" s="147">
        <f t="shared" si="0"/>
        <v>20</v>
      </c>
      <c r="G13" s="148">
        <v>1000</v>
      </c>
      <c r="H13" s="149">
        <f t="shared" si="1"/>
        <v>22.95</v>
      </c>
      <c r="I13" s="150">
        <f t="shared" si="30"/>
        <v>0</v>
      </c>
      <c r="J13" s="369">
        <v>3</v>
      </c>
      <c r="K13" s="152">
        <v>12</v>
      </c>
      <c r="L13" s="153">
        <v>8</v>
      </c>
      <c r="M13" s="154">
        <f t="shared" si="2"/>
        <v>1000</v>
      </c>
      <c r="N13" s="150">
        <f t="shared" si="3"/>
        <v>83</v>
      </c>
      <c r="O13" s="155">
        <f t="shared" si="4"/>
        <v>83</v>
      </c>
      <c r="P13" s="156">
        <v>1</v>
      </c>
      <c r="Q13" s="157">
        <v>1</v>
      </c>
      <c r="R13" s="158">
        <v>99</v>
      </c>
      <c r="S13" s="159">
        <v>2</v>
      </c>
      <c r="T13" s="160">
        <v>3</v>
      </c>
      <c r="U13" s="161">
        <v>1</v>
      </c>
      <c r="V13" s="158">
        <v>15</v>
      </c>
      <c r="W13" s="161">
        <v>1</v>
      </c>
      <c r="X13" s="160">
        <v>11</v>
      </c>
      <c r="Y13" s="161">
        <v>2</v>
      </c>
      <c r="Z13" s="160">
        <v>10</v>
      </c>
      <c r="AA13" s="161">
        <v>1</v>
      </c>
      <c r="AB13" s="160">
        <v>6</v>
      </c>
      <c r="AC13" s="159">
        <v>2</v>
      </c>
      <c r="AD13" s="175">
        <v>4</v>
      </c>
      <c r="AE13" s="157">
        <v>2</v>
      </c>
      <c r="AF13" s="162">
        <v>13</v>
      </c>
      <c r="AG13" s="159">
        <v>0</v>
      </c>
      <c r="AH13" s="158">
        <v>99</v>
      </c>
      <c r="AI13" s="161">
        <v>0</v>
      </c>
      <c r="AJ13" s="158">
        <v>99</v>
      </c>
      <c r="AK13" s="161">
        <v>0</v>
      </c>
      <c r="AL13" s="132"/>
      <c r="AM13" s="133">
        <f t="shared" si="27"/>
        <v>12</v>
      </c>
      <c r="AN13" s="132"/>
      <c r="AO13" s="163">
        <f t="shared" si="5"/>
        <v>1000</v>
      </c>
      <c r="AP13" s="164">
        <f t="shared" si="6"/>
        <v>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9</v>
      </c>
      <c r="BB13" s="168">
        <f t="shared" si="17"/>
        <v>0</v>
      </c>
      <c r="BC13" s="168">
        <f t="shared" si="18"/>
        <v>9</v>
      </c>
      <c r="BD13" s="169">
        <f t="shared" si="19"/>
        <v>11</v>
      </c>
      <c r="BE13" s="168">
        <f t="shared" si="20"/>
        <v>9</v>
      </c>
      <c r="BF13" s="168">
        <f t="shared" si="21"/>
        <v>13</v>
      </c>
      <c r="BG13" s="168">
        <f t="shared" si="22"/>
        <v>9</v>
      </c>
      <c r="BH13" s="168">
        <f t="shared" si="23"/>
        <v>12</v>
      </c>
      <c r="BI13" s="168">
        <f t="shared" si="24"/>
        <v>11</v>
      </c>
      <c r="BJ13" s="168">
        <f t="shared" si="25"/>
        <v>0</v>
      </c>
      <c r="BK13" s="168">
        <f t="shared" si="26"/>
        <v>0</v>
      </c>
      <c r="BL13" s="170">
        <f t="shared" si="31"/>
        <v>83</v>
      </c>
      <c r="BM13" s="164">
        <f t="shared" si="32"/>
        <v>0</v>
      </c>
      <c r="BN13" s="164">
        <f t="shared" si="33"/>
        <v>13</v>
      </c>
      <c r="BO13" s="171">
        <f t="shared" si="28"/>
        <v>83</v>
      </c>
      <c r="BP13" s="92"/>
    </row>
    <row r="14" spans="1:68" ht="15">
      <c r="A14" s="143">
        <v>10</v>
      </c>
      <c r="B14" s="144" t="s">
        <v>261</v>
      </c>
      <c r="C14" s="405" t="s">
        <v>36</v>
      </c>
      <c r="D14" s="176"/>
      <c r="E14" s="173">
        <f t="shared" si="29"/>
        <v>1020</v>
      </c>
      <c r="F14" s="147">
        <f t="shared" si="0"/>
        <v>20</v>
      </c>
      <c r="G14" s="148">
        <v>1000</v>
      </c>
      <c r="H14" s="149">
        <f t="shared" si="1"/>
        <v>24.65</v>
      </c>
      <c r="I14" s="150">
        <f t="shared" si="30"/>
        <v>0</v>
      </c>
      <c r="J14" s="369">
        <v>1</v>
      </c>
      <c r="K14" s="152">
        <v>13</v>
      </c>
      <c r="L14" s="153">
        <v>9</v>
      </c>
      <c r="M14" s="154">
        <f t="shared" si="2"/>
        <v>1000</v>
      </c>
      <c r="N14" s="150">
        <f t="shared" si="3"/>
        <v>92</v>
      </c>
      <c r="O14" s="155">
        <f t="shared" si="4"/>
        <v>84</v>
      </c>
      <c r="P14" s="156">
        <v>2</v>
      </c>
      <c r="Q14" s="157">
        <v>2</v>
      </c>
      <c r="R14" s="158">
        <v>6</v>
      </c>
      <c r="S14" s="159">
        <v>2</v>
      </c>
      <c r="T14" s="160">
        <v>4</v>
      </c>
      <c r="U14" s="161">
        <v>2</v>
      </c>
      <c r="V14" s="158">
        <v>8</v>
      </c>
      <c r="W14" s="161">
        <v>1</v>
      </c>
      <c r="X14" s="160">
        <v>15</v>
      </c>
      <c r="Y14" s="161">
        <v>1</v>
      </c>
      <c r="Z14" s="160">
        <v>9</v>
      </c>
      <c r="AA14" s="161">
        <v>1</v>
      </c>
      <c r="AB14" s="160">
        <v>13</v>
      </c>
      <c r="AC14" s="159">
        <v>2</v>
      </c>
      <c r="AD14" s="156">
        <v>1</v>
      </c>
      <c r="AE14" s="157">
        <v>2</v>
      </c>
      <c r="AF14" s="162">
        <v>12</v>
      </c>
      <c r="AG14" s="159">
        <v>0</v>
      </c>
      <c r="AH14" s="158">
        <v>99</v>
      </c>
      <c r="AI14" s="161">
        <v>0</v>
      </c>
      <c r="AJ14" s="158">
        <v>99</v>
      </c>
      <c r="AK14" s="161">
        <v>0</v>
      </c>
      <c r="AL14" s="132"/>
      <c r="AM14" s="133">
        <f t="shared" si="27"/>
        <v>13</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8</v>
      </c>
      <c r="BB14" s="168">
        <f t="shared" si="17"/>
        <v>9</v>
      </c>
      <c r="BC14" s="168">
        <f t="shared" si="18"/>
        <v>12</v>
      </c>
      <c r="BD14" s="169">
        <f t="shared" si="19"/>
        <v>10</v>
      </c>
      <c r="BE14" s="168">
        <f t="shared" si="20"/>
        <v>11</v>
      </c>
      <c r="BF14" s="168">
        <f t="shared" si="21"/>
        <v>12</v>
      </c>
      <c r="BG14" s="168">
        <f t="shared" si="22"/>
        <v>11</v>
      </c>
      <c r="BH14" s="168">
        <f t="shared" si="23"/>
        <v>9</v>
      </c>
      <c r="BI14" s="168">
        <f t="shared" si="24"/>
        <v>10</v>
      </c>
      <c r="BJ14" s="168">
        <f t="shared" si="25"/>
        <v>0</v>
      </c>
      <c r="BK14" s="168">
        <f t="shared" si="26"/>
        <v>0</v>
      </c>
      <c r="BL14" s="170">
        <f t="shared" si="31"/>
        <v>92</v>
      </c>
      <c r="BM14" s="164">
        <f t="shared" si="32"/>
        <v>8</v>
      </c>
      <c r="BN14" s="164">
        <f t="shared" si="33"/>
        <v>12</v>
      </c>
      <c r="BO14" s="171">
        <f t="shared" si="28"/>
        <v>84</v>
      </c>
      <c r="BP14" s="92"/>
    </row>
    <row r="15" spans="1:68" ht="15">
      <c r="A15" s="143">
        <v>11</v>
      </c>
      <c r="B15" s="144" t="s">
        <v>38</v>
      </c>
      <c r="C15" s="405" t="s">
        <v>17</v>
      </c>
      <c r="D15" s="176"/>
      <c r="E15" s="173">
        <f t="shared" si="29"/>
        <v>1000</v>
      </c>
      <c r="F15" s="147">
        <f t="shared" si="0"/>
        <v>0</v>
      </c>
      <c r="G15" s="148">
        <v>1000</v>
      </c>
      <c r="H15" s="149">
        <f t="shared" si="1"/>
        <v>15.299999999999999</v>
      </c>
      <c r="I15" s="150">
        <f t="shared" si="30"/>
        <v>0</v>
      </c>
      <c r="J15" s="151">
        <v>12</v>
      </c>
      <c r="K15" s="152">
        <v>9</v>
      </c>
      <c r="L15" s="153">
        <v>8</v>
      </c>
      <c r="M15" s="154">
        <f t="shared" si="2"/>
        <v>1000</v>
      </c>
      <c r="N15" s="150">
        <f t="shared" si="3"/>
        <v>72</v>
      </c>
      <c r="O15" s="155">
        <f t="shared" si="4"/>
        <v>72</v>
      </c>
      <c r="P15" s="156">
        <v>3</v>
      </c>
      <c r="Q15" s="157">
        <v>0</v>
      </c>
      <c r="R15" s="158">
        <v>12</v>
      </c>
      <c r="S15" s="159">
        <v>1</v>
      </c>
      <c r="T15" s="160">
        <v>7</v>
      </c>
      <c r="U15" s="161">
        <v>2</v>
      </c>
      <c r="V15" s="158">
        <v>1</v>
      </c>
      <c r="W15" s="161">
        <v>2</v>
      </c>
      <c r="X15" s="160">
        <v>9</v>
      </c>
      <c r="Y15" s="161">
        <v>0</v>
      </c>
      <c r="Z15" s="160">
        <v>13</v>
      </c>
      <c r="AA15" s="161">
        <v>0</v>
      </c>
      <c r="AB15" s="160">
        <v>99</v>
      </c>
      <c r="AC15" s="159">
        <v>2</v>
      </c>
      <c r="AD15" s="174">
        <v>5</v>
      </c>
      <c r="AE15" s="157">
        <v>1</v>
      </c>
      <c r="AF15" s="162">
        <v>14</v>
      </c>
      <c r="AG15" s="159">
        <v>1</v>
      </c>
      <c r="AH15" s="158">
        <v>99</v>
      </c>
      <c r="AI15" s="161">
        <v>0</v>
      </c>
      <c r="AJ15" s="158">
        <v>99</v>
      </c>
      <c r="AK15" s="161">
        <v>0</v>
      </c>
      <c r="AL15" s="132"/>
      <c r="AM15" s="133">
        <f t="shared" si="27"/>
        <v>9</v>
      </c>
      <c r="AN15" s="132"/>
      <c r="AO15" s="163">
        <f t="shared" si="5"/>
        <v>1000</v>
      </c>
      <c r="AP15" s="164">
        <f t="shared" si="6"/>
        <v>1000</v>
      </c>
      <c r="AQ15" s="165">
        <f t="shared" si="7"/>
        <v>1000</v>
      </c>
      <c r="AR15" s="164">
        <f t="shared" si="8"/>
        <v>1000</v>
      </c>
      <c r="AS15" s="165">
        <f t="shared" si="9"/>
        <v>1000</v>
      </c>
      <c r="AT15" s="165">
        <f t="shared" si="10"/>
        <v>1000</v>
      </c>
      <c r="AU15" s="165">
        <f t="shared" si="11"/>
        <v>0</v>
      </c>
      <c r="AV15" s="165">
        <f t="shared" si="12"/>
        <v>1000</v>
      </c>
      <c r="AW15" s="164">
        <f t="shared" si="13"/>
        <v>1000</v>
      </c>
      <c r="AX15" s="165">
        <f t="shared" si="14"/>
        <v>0</v>
      </c>
      <c r="AY15" s="166">
        <f t="shared" si="15"/>
        <v>0</v>
      </c>
      <c r="AZ15" s="86"/>
      <c r="BA15" s="167">
        <f t="shared" si="16"/>
        <v>9</v>
      </c>
      <c r="BB15" s="168">
        <f t="shared" si="17"/>
        <v>10</v>
      </c>
      <c r="BC15" s="168">
        <f t="shared" si="18"/>
        <v>3</v>
      </c>
      <c r="BD15" s="169">
        <f t="shared" si="19"/>
        <v>9</v>
      </c>
      <c r="BE15" s="168">
        <f t="shared" si="20"/>
        <v>12</v>
      </c>
      <c r="BF15" s="168">
        <f t="shared" si="21"/>
        <v>11</v>
      </c>
      <c r="BG15" s="168">
        <f t="shared" si="22"/>
        <v>0</v>
      </c>
      <c r="BH15" s="168">
        <f t="shared" si="23"/>
        <v>10</v>
      </c>
      <c r="BI15" s="168">
        <f t="shared" si="24"/>
        <v>8</v>
      </c>
      <c r="BJ15" s="168">
        <f t="shared" si="25"/>
        <v>0</v>
      </c>
      <c r="BK15" s="168">
        <f t="shared" si="26"/>
        <v>0</v>
      </c>
      <c r="BL15" s="170">
        <f t="shared" si="31"/>
        <v>72</v>
      </c>
      <c r="BM15" s="164">
        <f t="shared" si="32"/>
        <v>0</v>
      </c>
      <c r="BN15" s="164">
        <f t="shared" si="33"/>
        <v>12</v>
      </c>
      <c r="BO15" s="171">
        <f t="shared" si="28"/>
        <v>72</v>
      </c>
      <c r="BP15" s="92"/>
    </row>
    <row r="16" spans="1:68" ht="15">
      <c r="A16" s="143">
        <v>12</v>
      </c>
      <c r="B16" s="144" t="s">
        <v>18</v>
      </c>
      <c r="C16" s="405" t="s">
        <v>17</v>
      </c>
      <c r="D16" s="176"/>
      <c r="E16" s="173">
        <f t="shared" si="29"/>
        <v>1000</v>
      </c>
      <c r="F16" s="147">
        <f t="shared" si="0"/>
        <v>0</v>
      </c>
      <c r="G16" s="148">
        <v>1000</v>
      </c>
      <c r="H16" s="149">
        <f t="shared" si="1"/>
        <v>20.399999999999999</v>
      </c>
      <c r="I16" s="150">
        <f t="shared" si="30"/>
        <v>0</v>
      </c>
      <c r="J16" s="151">
        <v>6</v>
      </c>
      <c r="K16" s="152">
        <v>10</v>
      </c>
      <c r="L16" s="153">
        <v>8</v>
      </c>
      <c r="M16" s="154">
        <f t="shared" si="2"/>
        <v>1000</v>
      </c>
      <c r="N16" s="150">
        <f t="shared" si="3"/>
        <v>81</v>
      </c>
      <c r="O16" s="155">
        <f t="shared" si="4"/>
        <v>81</v>
      </c>
      <c r="P16" s="156">
        <v>4</v>
      </c>
      <c r="Q16" s="157">
        <v>0</v>
      </c>
      <c r="R16" s="158">
        <v>11</v>
      </c>
      <c r="S16" s="159">
        <v>1</v>
      </c>
      <c r="T16" s="160">
        <v>13</v>
      </c>
      <c r="U16" s="161">
        <v>1</v>
      </c>
      <c r="V16" s="158">
        <v>6</v>
      </c>
      <c r="W16" s="161">
        <v>0</v>
      </c>
      <c r="X16" s="160">
        <v>99</v>
      </c>
      <c r="Y16" s="161">
        <v>2</v>
      </c>
      <c r="Z16" s="160">
        <v>3</v>
      </c>
      <c r="AA16" s="161">
        <v>1</v>
      </c>
      <c r="AB16" s="160">
        <v>14</v>
      </c>
      <c r="AC16" s="159">
        <v>2</v>
      </c>
      <c r="AD16" s="156">
        <v>8</v>
      </c>
      <c r="AE16" s="157">
        <v>1</v>
      </c>
      <c r="AF16" s="162">
        <v>10</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0</v>
      </c>
      <c r="AT16" s="165">
        <f t="shared" si="10"/>
        <v>1000</v>
      </c>
      <c r="AU16" s="165">
        <f t="shared" si="11"/>
        <v>1000</v>
      </c>
      <c r="AV16" s="165">
        <f t="shared" si="12"/>
        <v>1000</v>
      </c>
      <c r="AW16" s="164">
        <f t="shared" si="13"/>
        <v>1000</v>
      </c>
      <c r="AX16" s="165">
        <f t="shared" si="14"/>
        <v>0</v>
      </c>
      <c r="AY16" s="166">
        <f t="shared" si="15"/>
        <v>0</v>
      </c>
      <c r="AZ16" s="86"/>
      <c r="BA16" s="167">
        <f t="shared" si="16"/>
        <v>12</v>
      </c>
      <c r="BB16" s="168">
        <f t="shared" si="17"/>
        <v>9</v>
      </c>
      <c r="BC16" s="168">
        <f t="shared" si="18"/>
        <v>11</v>
      </c>
      <c r="BD16" s="169">
        <f t="shared" si="19"/>
        <v>9</v>
      </c>
      <c r="BE16" s="168">
        <f t="shared" si="20"/>
        <v>0</v>
      </c>
      <c r="BF16" s="168">
        <f t="shared" si="21"/>
        <v>9</v>
      </c>
      <c r="BG16" s="168">
        <f t="shared" si="22"/>
        <v>8</v>
      </c>
      <c r="BH16" s="168">
        <f t="shared" si="23"/>
        <v>10</v>
      </c>
      <c r="BI16" s="168">
        <f t="shared" si="24"/>
        <v>13</v>
      </c>
      <c r="BJ16" s="168">
        <f t="shared" si="25"/>
        <v>0</v>
      </c>
      <c r="BK16" s="168">
        <f t="shared" si="26"/>
        <v>0</v>
      </c>
      <c r="BL16" s="170">
        <f t="shared" si="31"/>
        <v>81</v>
      </c>
      <c r="BM16" s="164">
        <f t="shared" si="32"/>
        <v>0</v>
      </c>
      <c r="BN16" s="164">
        <f t="shared" si="33"/>
        <v>13</v>
      </c>
      <c r="BO16" s="171">
        <f t="shared" si="28"/>
        <v>81</v>
      </c>
      <c r="BP16" s="92"/>
    </row>
    <row r="17" spans="1:256" ht="15">
      <c r="A17" s="143">
        <v>13</v>
      </c>
      <c r="B17" s="144" t="s">
        <v>30</v>
      </c>
      <c r="C17" s="405" t="s">
        <v>29</v>
      </c>
      <c r="D17" s="145"/>
      <c r="E17" s="173">
        <f t="shared" si="29"/>
        <v>1000</v>
      </c>
      <c r="F17" s="147">
        <f t="shared" si="0"/>
        <v>0</v>
      </c>
      <c r="G17" s="148">
        <v>1000</v>
      </c>
      <c r="H17" s="149">
        <f t="shared" si="1"/>
        <v>21.25</v>
      </c>
      <c r="I17" s="150">
        <f t="shared" si="30"/>
        <v>0</v>
      </c>
      <c r="J17" s="151">
        <v>5</v>
      </c>
      <c r="K17" s="152">
        <v>11</v>
      </c>
      <c r="L17" s="153">
        <v>9</v>
      </c>
      <c r="M17" s="154">
        <f t="shared" si="2"/>
        <v>1000</v>
      </c>
      <c r="N17" s="150">
        <f t="shared" si="3"/>
        <v>82</v>
      </c>
      <c r="O17" s="155">
        <f t="shared" si="4"/>
        <v>79</v>
      </c>
      <c r="P17" s="156">
        <v>5</v>
      </c>
      <c r="Q17" s="157">
        <v>1</v>
      </c>
      <c r="R17" s="158">
        <v>1</v>
      </c>
      <c r="S17" s="159">
        <v>0</v>
      </c>
      <c r="T17" s="160">
        <v>12</v>
      </c>
      <c r="U17" s="161">
        <v>1</v>
      </c>
      <c r="V17" s="158">
        <v>14</v>
      </c>
      <c r="W17" s="161">
        <v>1</v>
      </c>
      <c r="X17" s="160">
        <v>7</v>
      </c>
      <c r="Y17" s="161">
        <v>2</v>
      </c>
      <c r="Z17" s="160">
        <v>11</v>
      </c>
      <c r="AA17" s="161">
        <v>2</v>
      </c>
      <c r="AB17" s="160">
        <v>10</v>
      </c>
      <c r="AC17" s="159">
        <v>0</v>
      </c>
      <c r="AD17" s="156">
        <v>2</v>
      </c>
      <c r="AE17" s="157">
        <v>2</v>
      </c>
      <c r="AF17" s="162">
        <v>9</v>
      </c>
      <c r="AG17" s="159">
        <v>2</v>
      </c>
      <c r="AH17" s="158">
        <v>99</v>
      </c>
      <c r="AI17" s="161">
        <v>0</v>
      </c>
      <c r="AJ17" s="158">
        <v>99</v>
      </c>
      <c r="AK17" s="161">
        <v>0</v>
      </c>
      <c r="AL17" s="132"/>
      <c r="AM17" s="133">
        <f t="shared" si="27"/>
        <v>11</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10</v>
      </c>
      <c r="BB17" s="168">
        <f t="shared" si="17"/>
        <v>9</v>
      </c>
      <c r="BC17" s="168">
        <f t="shared" si="18"/>
        <v>10</v>
      </c>
      <c r="BD17" s="169">
        <f t="shared" si="19"/>
        <v>8</v>
      </c>
      <c r="BE17" s="168">
        <f t="shared" si="20"/>
        <v>3</v>
      </c>
      <c r="BF17" s="168">
        <f t="shared" si="21"/>
        <v>9</v>
      </c>
      <c r="BG17" s="168">
        <f t="shared" si="22"/>
        <v>13</v>
      </c>
      <c r="BH17" s="168">
        <f t="shared" si="23"/>
        <v>8</v>
      </c>
      <c r="BI17" s="168">
        <f t="shared" si="24"/>
        <v>12</v>
      </c>
      <c r="BJ17" s="168">
        <f t="shared" si="25"/>
        <v>0</v>
      </c>
      <c r="BK17" s="168">
        <f t="shared" si="26"/>
        <v>0</v>
      </c>
      <c r="BL17" s="170">
        <f t="shared" si="31"/>
        <v>82</v>
      </c>
      <c r="BM17" s="164">
        <f t="shared" si="32"/>
        <v>3</v>
      </c>
      <c r="BN17" s="164">
        <f t="shared" si="33"/>
        <v>13</v>
      </c>
      <c r="BO17" s="171">
        <f t="shared" si="28"/>
        <v>79</v>
      </c>
      <c r="BP17" s="92"/>
    </row>
    <row r="18" spans="1:256" ht="15">
      <c r="A18" s="143">
        <v>14</v>
      </c>
      <c r="B18" s="144" t="s">
        <v>44</v>
      </c>
      <c r="C18" s="405" t="s">
        <v>17</v>
      </c>
      <c r="D18" s="145"/>
      <c r="E18" s="173">
        <f t="shared" si="29"/>
        <v>1000</v>
      </c>
      <c r="F18" s="147">
        <f t="shared" si="0"/>
        <v>0</v>
      </c>
      <c r="G18" s="148">
        <v>1000</v>
      </c>
      <c r="H18" s="149">
        <f t="shared" si="1"/>
        <v>13.6</v>
      </c>
      <c r="I18" s="150">
        <f t="shared" si="30"/>
        <v>0</v>
      </c>
      <c r="J18" s="151">
        <v>14</v>
      </c>
      <c r="K18" s="152">
        <v>8</v>
      </c>
      <c r="L18" s="153">
        <v>8</v>
      </c>
      <c r="M18" s="154">
        <f t="shared" si="2"/>
        <v>1000</v>
      </c>
      <c r="N18" s="150">
        <f t="shared" si="3"/>
        <v>70</v>
      </c>
      <c r="O18" s="155">
        <f t="shared" si="4"/>
        <v>70</v>
      </c>
      <c r="P18" s="156">
        <v>6</v>
      </c>
      <c r="Q18" s="157">
        <v>0</v>
      </c>
      <c r="R18" s="158">
        <v>2</v>
      </c>
      <c r="S18" s="159">
        <v>2</v>
      </c>
      <c r="T18" s="160">
        <v>8</v>
      </c>
      <c r="U18" s="161">
        <v>0</v>
      </c>
      <c r="V18" s="158">
        <v>13</v>
      </c>
      <c r="W18" s="161">
        <v>1</v>
      </c>
      <c r="X18" s="160">
        <v>5</v>
      </c>
      <c r="Y18" s="161">
        <v>0</v>
      </c>
      <c r="Z18" s="160">
        <v>99</v>
      </c>
      <c r="AA18" s="161">
        <v>2</v>
      </c>
      <c r="AB18" s="160">
        <v>12</v>
      </c>
      <c r="AC18" s="159">
        <v>0</v>
      </c>
      <c r="AD18" s="156">
        <v>7</v>
      </c>
      <c r="AE18" s="157">
        <v>2</v>
      </c>
      <c r="AF18" s="162">
        <v>11</v>
      </c>
      <c r="AG18" s="159">
        <v>1</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0</v>
      </c>
      <c r="AU18" s="165">
        <f t="shared" si="11"/>
        <v>1000</v>
      </c>
      <c r="AV18" s="165">
        <f t="shared" si="12"/>
        <v>1000</v>
      </c>
      <c r="AW18" s="164">
        <f t="shared" si="13"/>
        <v>1000</v>
      </c>
      <c r="AX18" s="165">
        <f t="shared" si="14"/>
        <v>0</v>
      </c>
      <c r="AY18" s="166">
        <f t="shared" si="15"/>
        <v>0</v>
      </c>
      <c r="AZ18" s="86"/>
      <c r="BA18" s="167">
        <f t="shared" si="16"/>
        <v>9</v>
      </c>
      <c r="BB18" s="168">
        <f t="shared" si="17"/>
        <v>8</v>
      </c>
      <c r="BC18" s="168">
        <f t="shared" si="18"/>
        <v>10</v>
      </c>
      <c r="BD18" s="169">
        <f t="shared" si="19"/>
        <v>11</v>
      </c>
      <c r="BE18" s="168">
        <f t="shared" si="20"/>
        <v>10</v>
      </c>
      <c r="BF18" s="168">
        <f t="shared" si="21"/>
        <v>0</v>
      </c>
      <c r="BG18" s="168">
        <f t="shared" si="22"/>
        <v>10</v>
      </c>
      <c r="BH18" s="168">
        <f t="shared" si="23"/>
        <v>3</v>
      </c>
      <c r="BI18" s="168">
        <f t="shared" si="24"/>
        <v>9</v>
      </c>
      <c r="BJ18" s="168">
        <f t="shared" si="25"/>
        <v>0</v>
      </c>
      <c r="BK18" s="168">
        <f t="shared" si="26"/>
        <v>0</v>
      </c>
      <c r="BL18" s="170">
        <f t="shared" si="31"/>
        <v>70</v>
      </c>
      <c r="BM18" s="164">
        <f t="shared" si="32"/>
        <v>0</v>
      </c>
      <c r="BN18" s="164">
        <f t="shared" si="33"/>
        <v>11</v>
      </c>
      <c r="BO18" s="171">
        <f t="shared" si="28"/>
        <v>70</v>
      </c>
      <c r="BP18" s="92"/>
    </row>
    <row r="19" spans="1:256" ht="15">
      <c r="A19" s="143">
        <v>15</v>
      </c>
      <c r="B19" s="144" t="s">
        <v>46</v>
      </c>
      <c r="C19" s="405" t="s">
        <v>17</v>
      </c>
      <c r="D19" s="145"/>
      <c r="E19" s="173">
        <f t="shared" si="29"/>
        <v>1000</v>
      </c>
      <c r="F19" s="147">
        <f t="shared" si="0"/>
        <v>0</v>
      </c>
      <c r="G19" s="148">
        <v>1000</v>
      </c>
      <c r="H19" s="149">
        <f t="shared" si="1"/>
        <v>22.099999999999998</v>
      </c>
      <c r="I19" s="150">
        <f t="shared" si="30"/>
        <v>0</v>
      </c>
      <c r="J19" s="151">
        <v>4</v>
      </c>
      <c r="K19" s="152">
        <v>11</v>
      </c>
      <c r="L19" s="153">
        <v>9</v>
      </c>
      <c r="M19" s="154">
        <f t="shared" si="2"/>
        <v>1000</v>
      </c>
      <c r="N19" s="150">
        <f t="shared" si="3"/>
        <v>87</v>
      </c>
      <c r="O19" s="155">
        <f t="shared" si="4"/>
        <v>84</v>
      </c>
      <c r="P19" s="156">
        <v>7</v>
      </c>
      <c r="Q19" s="157">
        <v>1</v>
      </c>
      <c r="R19" s="158">
        <v>5</v>
      </c>
      <c r="S19" s="159">
        <v>2</v>
      </c>
      <c r="T19" s="160">
        <v>1</v>
      </c>
      <c r="U19" s="161">
        <v>2</v>
      </c>
      <c r="V19" s="158">
        <v>9</v>
      </c>
      <c r="W19" s="161">
        <v>1</v>
      </c>
      <c r="X19" s="160">
        <v>10</v>
      </c>
      <c r="Y19" s="161">
        <v>1</v>
      </c>
      <c r="Z19" s="160">
        <v>8</v>
      </c>
      <c r="AA19" s="161">
        <v>1</v>
      </c>
      <c r="AB19" s="160">
        <v>4</v>
      </c>
      <c r="AC19" s="159">
        <v>0</v>
      </c>
      <c r="AD19" s="156">
        <v>6</v>
      </c>
      <c r="AE19" s="157">
        <v>2</v>
      </c>
      <c r="AF19" s="162">
        <v>3</v>
      </c>
      <c r="AG19" s="159">
        <v>1</v>
      </c>
      <c r="AH19" s="158">
        <v>99</v>
      </c>
      <c r="AI19" s="161">
        <v>0</v>
      </c>
      <c r="AJ19" s="158">
        <v>99</v>
      </c>
      <c r="AK19" s="161">
        <v>0</v>
      </c>
      <c r="AL19" s="132"/>
      <c r="AM19" s="133">
        <f t="shared" si="27"/>
        <v>11</v>
      </c>
      <c r="AN19" s="132"/>
      <c r="AO19" s="163">
        <f t="shared" si="5"/>
        <v>1000</v>
      </c>
      <c r="AP19" s="164">
        <f t="shared" si="6"/>
        <v>1000</v>
      </c>
      <c r="AQ19" s="165">
        <f t="shared" si="7"/>
        <v>1000</v>
      </c>
      <c r="AR19" s="164">
        <f t="shared" si="8"/>
        <v>1000</v>
      </c>
      <c r="AS19" s="165">
        <f t="shared" si="9"/>
        <v>1000</v>
      </c>
      <c r="AT19" s="165">
        <f t="shared" si="10"/>
        <v>1000</v>
      </c>
      <c r="AU19" s="165">
        <f t="shared" si="11"/>
        <v>1000</v>
      </c>
      <c r="AV19" s="165">
        <f t="shared" si="12"/>
        <v>1000</v>
      </c>
      <c r="AW19" s="164">
        <f t="shared" si="13"/>
        <v>1000</v>
      </c>
      <c r="AX19" s="165">
        <f t="shared" si="14"/>
        <v>0</v>
      </c>
      <c r="AY19" s="166">
        <f t="shared" si="15"/>
        <v>0</v>
      </c>
      <c r="AZ19" s="86"/>
      <c r="BA19" s="167">
        <f t="shared" si="16"/>
        <v>3</v>
      </c>
      <c r="BB19" s="168">
        <f t="shared" si="17"/>
        <v>10</v>
      </c>
      <c r="BC19" s="168">
        <f t="shared" si="18"/>
        <v>9</v>
      </c>
      <c r="BD19" s="169">
        <f t="shared" si="19"/>
        <v>12</v>
      </c>
      <c r="BE19" s="168">
        <f t="shared" si="20"/>
        <v>13</v>
      </c>
      <c r="BF19" s="168">
        <f t="shared" si="21"/>
        <v>10</v>
      </c>
      <c r="BG19" s="168">
        <f t="shared" si="22"/>
        <v>12</v>
      </c>
      <c r="BH19" s="168">
        <f t="shared" si="23"/>
        <v>9</v>
      </c>
      <c r="BI19" s="168">
        <f t="shared" si="24"/>
        <v>9</v>
      </c>
      <c r="BJ19" s="168">
        <f t="shared" si="25"/>
        <v>0</v>
      </c>
      <c r="BK19" s="168">
        <f t="shared" si="26"/>
        <v>0</v>
      </c>
      <c r="BL19" s="170">
        <f t="shared" si="31"/>
        <v>87</v>
      </c>
      <c r="BM19" s="164">
        <f t="shared" si="32"/>
        <v>3</v>
      </c>
      <c r="BN19" s="164">
        <f t="shared" si="33"/>
        <v>13</v>
      </c>
      <c r="BO19" s="171">
        <f t="shared" si="28"/>
        <v>84</v>
      </c>
      <c r="BP19" s="92"/>
    </row>
    <row r="20" spans="1:256" ht="15">
      <c r="A20" s="143"/>
      <c r="B20" s="144" t="s">
        <v>253</v>
      </c>
      <c r="C20" s="172"/>
      <c r="D20" s="145"/>
      <c r="E20" s="173">
        <f t="shared" si="29"/>
        <v>0</v>
      </c>
      <c r="F20" s="147">
        <f t="shared" si="0"/>
        <v>0</v>
      </c>
      <c r="G20" s="148"/>
      <c r="H20" s="149">
        <f t="shared" si="1"/>
        <v>0</v>
      </c>
      <c r="I20" s="150">
        <f t="shared" si="30"/>
        <v>0</v>
      </c>
      <c r="J20" s="151"/>
      <c r="K20" s="419">
        <v>0</v>
      </c>
      <c r="L20" s="153"/>
      <c r="M20" s="154">
        <f t="shared" si="2"/>
        <v>0</v>
      </c>
      <c r="N20" s="150">
        <f t="shared" si="3"/>
        <v>0</v>
      </c>
      <c r="O20" s="155">
        <f t="shared" si="4"/>
        <v>0</v>
      </c>
      <c r="P20" s="156">
        <v>99</v>
      </c>
      <c r="Q20" s="157">
        <v>0</v>
      </c>
      <c r="R20" s="158">
        <v>99</v>
      </c>
      <c r="S20" s="159">
        <v>0</v>
      </c>
      <c r="T20" s="160">
        <v>99</v>
      </c>
      <c r="U20" s="161">
        <v>0</v>
      </c>
      <c r="V20" s="158">
        <v>99</v>
      </c>
      <c r="W20" s="161">
        <v>0</v>
      </c>
      <c r="X20" s="160">
        <v>99</v>
      </c>
      <c r="Y20" s="161">
        <v>0</v>
      </c>
      <c r="Z20" s="160">
        <v>99</v>
      </c>
      <c r="AA20" s="161">
        <v>0</v>
      </c>
      <c r="AB20" s="160">
        <v>99</v>
      </c>
      <c r="AC20" s="159">
        <v>0</v>
      </c>
      <c r="AD20" s="174">
        <v>99</v>
      </c>
      <c r="AE20" s="157">
        <v>0</v>
      </c>
      <c r="AF20" s="162">
        <v>99</v>
      </c>
      <c r="AG20" s="159">
        <v>0</v>
      </c>
      <c r="AH20" s="158">
        <v>99</v>
      </c>
      <c r="AI20" s="161">
        <v>0</v>
      </c>
      <c r="AJ20" s="158">
        <v>99</v>
      </c>
      <c r="AK20" s="161">
        <v>0</v>
      </c>
      <c r="AL20" s="132"/>
      <c r="AM20" s="133">
        <f t="shared" si="27"/>
        <v>0</v>
      </c>
      <c r="AN20" s="132"/>
      <c r="AO20" s="163">
        <f t="shared" si="5"/>
        <v>0</v>
      </c>
      <c r="AP20" s="164">
        <f t="shared" si="6"/>
        <v>0</v>
      </c>
      <c r="AQ20" s="165">
        <f t="shared" si="7"/>
        <v>0</v>
      </c>
      <c r="AR20" s="164">
        <f t="shared" si="8"/>
        <v>0</v>
      </c>
      <c r="AS20" s="165">
        <f t="shared" si="9"/>
        <v>0</v>
      </c>
      <c r="AT20" s="165">
        <f t="shared" si="10"/>
        <v>0</v>
      </c>
      <c r="AU20" s="165">
        <f t="shared" si="11"/>
        <v>0</v>
      </c>
      <c r="AV20" s="165">
        <f t="shared" si="12"/>
        <v>0</v>
      </c>
      <c r="AW20" s="164">
        <f t="shared" si="13"/>
        <v>0</v>
      </c>
      <c r="AX20" s="165">
        <f t="shared" si="14"/>
        <v>0</v>
      </c>
      <c r="AY20" s="166">
        <f t="shared" si="15"/>
        <v>0</v>
      </c>
      <c r="AZ20" s="86"/>
      <c r="BA20" s="167">
        <f t="shared" si="16"/>
        <v>0</v>
      </c>
      <c r="BB20" s="168">
        <f t="shared" si="17"/>
        <v>0</v>
      </c>
      <c r="BC20" s="168">
        <f t="shared" si="18"/>
        <v>0</v>
      </c>
      <c r="BD20" s="169">
        <f t="shared" si="19"/>
        <v>0</v>
      </c>
      <c r="BE20" s="168">
        <f t="shared" si="20"/>
        <v>0</v>
      </c>
      <c r="BF20" s="168">
        <f t="shared" si="21"/>
        <v>0</v>
      </c>
      <c r="BG20" s="168">
        <f t="shared" si="22"/>
        <v>0</v>
      </c>
      <c r="BH20" s="168">
        <f t="shared" si="23"/>
        <v>0</v>
      </c>
      <c r="BI20" s="168">
        <f t="shared" si="24"/>
        <v>0</v>
      </c>
      <c r="BJ20" s="168">
        <f t="shared" si="25"/>
        <v>0</v>
      </c>
      <c r="BK20" s="168">
        <f t="shared" si="26"/>
        <v>0</v>
      </c>
      <c r="BL20" s="170">
        <f t="shared" si="31"/>
        <v>0</v>
      </c>
      <c r="BM20" s="164">
        <f t="shared" si="32"/>
        <v>0</v>
      </c>
      <c r="BN20" s="164">
        <f t="shared" si="33"/>
        <v>0</v>
      </c>
      <c r="BO20" s="171">
        <f t="shared" si="28"/>
        <v>0</v>
      </c>
      <c r="BP20" s="92"/>
    </row>
    <row r="21" spans="1:256" ht="14.25" hidden="1" customHeight="1">
      <c r="A21" s="177">
        <v>99</v>
      </c>
      <c r="B21" s="178"/>
      <c r="C21" s="179"/>
      <c r="D21" s="180"/>
      <c r="E21" s="181"/>
      <c r="F21" s="182"/>
      <c r="G21" s="183">
        <v>0</v>
      </c>
      <c r="H21" s="184"/>
      <c r="I21" s="185"/>
      <c r="J21" s="186"/>
      <c r="K21" s="187"/>
      <c r="L21" s="188"/>
      <c r="M21" s="189"/>
      <c r="N21" s="185"/>
      <c r="O21" s="185"/>
      <c r="P21" s="190"/>
      <c r="Q21" s="191"/>
      <c r="R21" s="190"/>
      <c r="S21" s="191"/>
      <c r="T21" s="190"/>
      <c r="U21" s="191"/>
      <c r="V21" s="190"/>
      <c r="W21" s="191"/>
      <c r="X21" s="190"/>
      <c r="Y21" s="191"/>
      <c r="Z21" s="190"/>
      <c r="AA21" s="191"/>
      <c r="AB21" s="190"/>
      <c r="AC21" s="191"/>
      <c r="AD21" s="190"/>
      <c r="AE21" s="191"/>
      <c r="AF21" s="190"/>
      <c r="AG21" s="191"/>
      <c r="AH21" s="190"/>
      <c r="AI21" s="191"/>
      <c r="AJ21" s="190"/>
      <c r="AK21" s="191"/>
      <c r="AL21" s="132"/>
      <c r="AM21" s="133"/>
      <c r="AN21" s="132"/>
      <c r="AO21" s="192"/>
      <c r="AP21" s="192"/>
      <c r="AQ21" s="192"/>
      <c r="AR21" s="192"/>
      <c r="AS21" s="192"/>
      <c r="AT21" s="192"/>
      <c r="AU21" s="192"/>
      <c r="AV21" s="192"/>
      <c r="AW21" s="192"/>
      <c r="AX21" s="192"/>
      <c r="AY21" s="192"/>
      <c r="AZ21" s="86"/>
      <c r="BA21" s="193"/>
      <c r="BB21" s="193"/>
      <c r="BC21" s="193"/>
      <c r="BD21" s="193"/>
      <c r="BE21" s="193"/>
      <c r="BF21" s="193"/>
      <c r="BG21" s="193"/>
      <c r="BH21" s="193"/>
      <c r="BI21" s="193"/>
      <c r="BJ21" s="193"/>
      <c r="BK21" s="193"/>
      <c r="BL21" s="194"/>
      <c r="BM21" s="195"/>
      <c r="BN21" s="195"/>
      <c r="BO21" s="194"/>
      <c r="BP21" s="92"/>
    </row>
    <row r="22" spans="1:256" ht="14.25" hidden="1" customHeight="1">
      <c r="A22" s="196">
        <f>IF(B5=0,0,COUNTA(A5:A20)+1)</f>
        <v>16</v>
      </c>
      <c r="B22" s="91"/>
      <c r="C22" s="197"/>
      <c r="D22" s="198"/>
      <c r="E22" s="199"/>
      <c r="F22" s="182"/>
      <c r="G22" s="200"/>
      <c r="H22" s="184"/>
      <c r="I22" s="200"/>
      <c r="J22" s="186"/>
      <c r="K22" s="187"/>
      <c r="L22" s="188"/>
      <c r="M22" s="189"/>
      <c r="N22" s="185"/>
      <c r="O22" s="185"/>
      <c r="P22" s="190"/>
      <c r="Q22" s="191"/>
      <c r="R22" s="190"/>
      <c r="S22" s="191"/>
      <c r="T22" s="201"/>
      <c r="U22" s="191"/>
      <c r="V22" s="201"/>
      <c r="W22" s="191"/>
      <c r="X22" s="201"/>
      <c r="Y22" s="191"/>
      <c r="Z22" s="201"/>
      <c r="AA22" s="191"/>
      <c r="AB22" s="201"/>
      <c r="AC22" s="191"/>
      <c r="AD22" s="190"/>
      <c r="AE22" s="191"/>
      <c r="AF22" s="201"/>
      <c r="AG22" s="191"/>
      <c r="AH22" s="201"/>
      <c r="AI22" s="191"/>
      <c r="AJ22" s="190"/>
      <c r="AK22" s="191"/>
      <c r="AL22" s="132"/>
      <c r="AM22" s="133"/>
      <c r="AN22" s="132"/>
      <c r="AO22" s="195"/>
      <c r="AP22" s="195"/>
      <c r="AQ22" s="195"/>
      <c r="AR22" s="195"/>
      <c r="AS22" s="195"/>
      <c r="AT22" s="195"/>
      <c r="AU22" s="195"/>
      <c r="AV22" s="195"/>
      <c r="AW22" s="195"/>
      <c r="AX22" s="195"/>
      <c r="AY22" s="195"/>
      <c r="AZ22" s="86"/>
      <c r="BA22" s="193"/>
      <c r="BB22" s="193"/>
      <c r="BC22" s="193"/>
      <c r="BD22" s="193"/>
      <c r="BE22" s="193"/>
      <c r="BF22" s="193"/>
      <c r="BG22" s="193"/>
      <c r="BH22" s="193"/>
      <c r="BI22" s="193"/>
      <c r="BJ22" s="193"/>
      <c r="BK22" s="193"/>
      <c r="BL22" s="194"/>
      <c r="BM22" s="195"/>
      <c r="BN22" s="195"/>
      <c r="BO22" s="194"/>
      <c r="BP22" s="92"/>
    </row>
    <row r="23" spans="1:256" ht="14.25" customHeight="1">
      <c r="A23" s="202">
        <f>IF(B5=0,0,COUNTA(A5:A20))</f>
        <v>15</v>
      </c>
      <c r="B23" s="203"/>
      <c r="C23" s="204"/>
      <c r="D23" s="204"/>
      <c r="E23" s="204"/>
      <c r="F23" s="182"/>
      <c r="G23" s="205"/>
      <c r="H23" s="206"/>
      <c r="I23" s="206"/>
      <c r="J23" s="206"/>
      <c r="K23" s="187"/>
      <c r="L23" s="206"/>
      <c r="M23" s="206"/>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7"/>
      <c r="AM23" s="207"/>
      <c r="AN23" s="207"/>
      <c r="AO23" s="195"/>
      <c r="AP23" s="208"/>
      <c r="AQ23" s="208"/>
      <c r="AR23" s="195"/>
      <c r="AS23" s="195"/>
      <c r="AT23" s="195"/>
      <c r="AU23" s="195"/>
      <c r="AV23" s="195"/>
      <c r="AW23" s="195"/>
      <c r="AX23" s="195"/>
      <c r="AY23" s="208"/>
      <c r="AZ23" s="86"/>
      <c r="BA23" s="86"/>
      <c r="BB23" s="86"/>
      <c r="BC23" s="91"/>
      <c r="BD23" s="91"/>
      <c r="BE23" s="208"/>
      <c r="BF23" s="193"/>
      <c r="BG23" s="208"/>
      <c r="BH23" s="208"/>
      <c r="BI23" s="208"/>
      <c r="BJ23" s="208"/>
      <c r="BK23" s="208"/>
      <c r="BL23" s="208"/>
      <c r="BM23" s="195"/>
      <c r="BN23" s="208"/>
      <c r="BO23" s="91"/>
      <c r="BP23" s="92"/>
    </row>
    <row r="24" spans="1:256" ht="14.1" customHeight="1">
      <c r="A24" s="210"/>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c r="A25" s="213"/>
      <c r="B25" s="210"/>
      <c r="C25" s="210"/>
      <c r="D25" s="210"/>
      <c r="E25" s="210"/>
      <c r="F25" s="210"/>
      <c r="G25" s="210"/>
      <c r="H25" s="214"/>
      <c r="I25" s="215"/>
      <c r="J25" s="216"/>
      <c r="K25" s="214"/>
      <c r="L25" s="215"/>
      <c r="M25" s="216"/>
      <c r="N25" s="214"/>
      <c r="O25" s="215"/>
      <c r="P25" s="216"/>
      <c r="Q25" s="214"/>
      <c r="R25" s="215"/>
      <c r="S25" s="216"/>
      <c r="T25" s="214"/>
      <c r="U25" s="215"/>
      <c r="V25" s="214"/>
      <c r="W25" s="214"/>
      <c r="X25" s="215"/>
      <c r="Y25" s="216"/>
      <c r="Z25" s="214"/>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ht="14.1" customHeight="1">
      <c r="A26" s="213"/>
      <c r="B26" s="210"/>
      <c r="C26" s="210"/>
      <c r="D26" s="210"/>
      <c r="E26" s="210"/>
      <c r="F26" s="210"/>
      <c r="G26" s="210"/>
      <c r="H26" s="214"/>
      <c r="I26" s="210"/>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211"/>
      <c r="CA26" s="211"/>
      <c r="CB26" s="211"/>
      <c r="CC26" s="211"/>
      <c r="CD26" s="211"/>
      <c r="CE26" s="211"/>
      <c r="CF26" s="211"/>
      <c r="CG26" s="211"/>
      <c r="CH26" s="211"/>
      <c r="CI26" s="211"/>
      <c r="CJ26" s="211"/>
      <c r="CK26" s="211"/>
      <c r="CL26" s="211"/>
      <c r="CM26" s="211"/>
      <c r="CN26" s="211"/>
      <c r="CO26" s="211"/>
      <c r="CP26" s="211"/>
      <c r="CQ26" s="211"/>
      <c r="CR26" s="211"/>
      <c r="CS26" s="211"/>
      <c r="CT26" s="211"/>
      <c r="CU26" s="211"/>
      <c r="CV26" s="211"/>
      <c r="CW26" s="211"/>
      <c r="CX26" s="211"/>
      <c r="CY26" s="211"/>
      <c r="CZ26" s="211"/>
      <c r="DA26" s="211"/>
      <c r="DB26" s="211"/>
      <c r="DC26" s="211"/>
      <c r="DD26" s="211"/>
      <c r="DE26" s="211"/>
      <c r="DF26" s="211"/>
      <c r="DG26" s="211"/>
      <c r="DH26" s="211"/>
      <c r="DI26" s="211"/>
      <c r="DJ26" s="211"/>
      <c r="DK26" s="211"/>
      <c r="DL26" s="211"/>
      <c r="DM26" s="211"/>
      <c r="DN26" s="211"/>
      <c r="DO26" s="211"/>
      <c r="DP26" s="211"/>
      <c r="DQ26" s="211"/>
      <c r="DR26" s="211"/>
      <c r="DS26" s="211"/>
      <c r="DT26" s="211"/>
      <c r="DU26" s="211"/>
      <c r="DV26" s="211"/>
      <c r="DW26" s="211"/>
      <c r="DX26" s="211"/>
      <c r="DY26" s="211"/>
      <c r="DZ26" s="211"/>
      <c r="EA26" s="211"/>
      <c r="EB26" s="211"/>
      <c r="EC26" s="211"/>
      <c r="ED26" s="211"/>
      <c r="EE26" s="211"/>
      <c r="EF26" s="211"/>
      <c r="EG26" s="211"/>
      <c r="EH26" s="211"/>
      <c r="EI26" s="211"/>
      <c r="EJ26" s="211"/>
      <c r="EK26" s="211"/>
      <c r="EL26" s="211"/>
      <c r="EM26" s="211"/>
      <c r="EN26" s="211"/>
      <c r="EO26" s="211"/>
      <c r="EP26" s="211"/>
      <c r="EQ26" s="211"/>
      <c r="ER26" s="211"/>
      <c r="ES26" s="211"/>
      <c r="ET26" s="211"/>
      <c r="EU26" s="211"/>
      <c r="EV26" s="211"/>
      <c r="EW26" s="211"/>
      <c r="EX26" s="211"/>
      <c r="EY26" s="211"/>
      <c r="EZ26" s="211"/>
      <c r="FA26" s="211"/>
      <c r="FB26" s="211"/>
      <c r="FC26" s="211"/>
      <c r="FD26" s="211"/>
      <c r="FE26" s="211"/>
      <c r="FF26" s="211"/>
      <c r="FG26" s="211"/>
      <c r="FH26" s="211"/>
      <c r="FI26" s="211"/>
      <c r="FJ26" s="211"/>
      <c r="FK26" s="211"/>
      <c r="FL26" s="211"/>
      <c r="FM26" s="211"/>
      <c r="FN26" s="211"/>
      <c r="FO26" s="211"/>
      <c r="FP26" s="211"/>
      <c r="FQ26" s="211"/>
      <c r="FR26" s="211"/>
      <c r="FS26" s="211"/>
      <c r="FT26" s="211"/>
      <c r="FU26" s="211"/>
      <c r="FV26" s="211"/>
      <c r="FW26" s="211"/>
      <c r="FX26" s="211"/>
      <c r="FY26" s="211"/>
      <c r="FZ26" s="211"/>
      <c r="GA26" s="211"/>
      <c r="GB26" s="211"/>
      <c r="GC26" s="211"/>
      <c r="GD26" s="211"/>
      <c r="GE26" s="211"/>
      <c r="GF26" s="211"/>
      <c r="GG26" s="211"/>
      <c r="GH26" s="212"/>
      <c r="GI26" s="212"/>
      <c r="GJ26" s="212"/>
      <c r="GK26" s="212"/>
      <c r="GL26" s="212"/>
      <c r="GM26" s="212"/>
      <c r="GN26" s="212"/>
      <c r="GO26" s="212"/>
      <c r="GP26" s="212"/>
      <c r="GQ26" s="212"/>
      <c r="GR26" s="212"/>
      <c r="GS26" s="212"/>
      <c r="GT26" s="212"/>
      <c r="GU26" s="212"/>
      <c r="GV26" s="212"/>
      <c r="GW26" s="212"/>
      <c r="GX26" s="212"/>
      <c r="GY26" s="212"/>
      <c r="GZ26" s="212"/>
      <c r="HA26" s="212"/>
      <c r="HB26" s="212"/>
      <c r="HC26" s="212"/>
      <c r="HD26" s="212"/>
      <c r="HE26" s="212"/>
      <c r="HF26" s="212"/>
      <c r="HG26" s="212"/>
      <c r="HH26" s="212"/>
      <c r="HI26" s="212"/>
      <c r="HJ26" s="212"/>
      <c r="HK26" s="212"/>
      <c r="HL26" s="212"/>
      <c r="HM26" s="212"/>
      <c r="HN26" s="212"/>
      <c r="HO26" s="212"/>
      <c r="HP26" s="212"/>
      <c r="HQ26" s="212"/>
      <c r="HR26" s="212"/>
      <c r="HS26" s="212"/>
      <c r="HT26" s="212"/>
      <c r="HU26" s="212"/>
      <c r="HV26" s="212"/>
      <c r="HW26" s="212"/>
      <c r="HX26" s="212"/>
      <c r="HY26" s="212"/>
      <c r="HZ26" s="212"/>
      <c r="IA26" s="212"/>
      <c r="IB26" s="212"/>
      <c r="IC26" s="212"/>
      <c r="ID26" s="212"/>
      <c r="IE26" s="212"/>
      <c r="IF26" s="212"/>
      <c r="IG26" s="212"/>
      <c r="IH26" s="212"/>
      <c r="II26" s="212"/>
      <c r="IJ26" s="212"/>
      <c r="IK26" s="212"/>
      <c r="IL26" s="212"/>
      <c r="IM26" s="212"/>
      <c r="IN26" s="212"/>
      <c r="IO26" s="212"/>
      <c r="IP26" s="212"/>
      <c r="IQ26" s="212"/>
      <c r="IR26" s="212"/>
      <c r="IS26" s="212"/>
      <c r="IT26" s="212"/>
      <c r="IU26" s="212"/>
      <c r="IV26" s="212"/>
    </row>
    <row r="27" spans="1:256" ht="14.1" customHeight="1">
      <c r="A27" s="213"/>
      <c r="B27" s="210"/>
      <c r="C27" s="210"/>
      <c r="D27" s="210"/>
      <c r="E27" s="210"/>
      <c r="F27" s="210"/>
      <c r="G27" s="210"/>
      <c r="H27" s="214"/>
      <c r="I27" s="215"/>
      <c r="J27" s="216"/>
      <c r="K27" s="214"/>
      <c r="L27" s="215"/>
      <c r="M27" s="216"/>
      <c r="N27" s="214"/>
      <c r="O27" s="215"/>
      <c r="P27" s="216"/>
      <c r="Q27" s="214"/>
      <c r="R27" s="215"/>
      <c r="S27" s="216"/>
      <c r="T27" s="214"/>
      <c r="U27" s="215"/>
      <c r="V27" s="216"/>
      <c r="W27" s="214"/>
      <c r="X27" s="215"/>
      <c r="Y27" s="216"/>
      <c r="Z27" s="216"/>
      <c r="AA27" s="215"/>
      <c r="AB27" s="215"/>
      <c r="AC27" s="215"/>
      <c r="AD27" s="215"/>
      <c r="AE27" s="215"/>
      <c r="AF27" s="215"/>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c r="A28" s="213"/>
      <c r="B28" s="210"/>
      <c r="C28" s="210"/>
      <c r="D28" s="210"/>
      <c r="E28" s="210"/>
      <c r="F28" s="210"/>
      <c r="G28" s="210"/>
      <c r="H28" s="214"/>
      <c r="I28" s="215"/>
      <c r="J28" s="216"/>
      <c r="K28" s="214"/>
      <c r="L28" s="215"/>
      <c r="M28" s="216"/>
      <c r="N28" s="214"/>
      <c r="O28" s="215"/>
      <c r="P28" s="216"/>
      <c r="Q28" s="214"/>
      <c r="R28" s="215"/>
      <c r="S28" s="216"/>
      <c r="T28" s="214"/>
      <c r="U28" s="215"/>
      <c r="V28" s="216"/>
      <c r="W28" s="214"/>
      <c r="X28" s="215"/>
      <c r="Y28" s="216"/>
      <c r="Z28" s="216"/>
      <c r="AA28" s="215"/>
      <c r="AB28" s="215"/>
      <c r="AC28" s="215"/>
      <c r="AD28" s="215"/>
      <c r="AE28" s="215"/>
      <c r="AF28" s="215"/>
      <c r="AG28" s="210"/>
      <c r="AH28" s="210"/>
      <c r="AI28" s="210"/>
      <c r="AJ28" s="210"/>
      <c r="AK28" s="210"/>
    </row>
    <row r="29" spans="1:256">
      <c r="A29" s="217" t="s">
        <v>200</v>
      </c>
      <c r="B29" s="217"/>
      <c r="C29" s="218"/>
      <c r="D29" s="218"/>
      <c r="E29" s="218"/>
      <c r="F29" s="218"/>
      <c r="G29" s="218"/>
      <c r="H29" s="218"/>
      <c r="I29" s="218"/>
      <c r="J29" s="218"/>
      <c r="K29" s="218"/>
      <c r="L29" s="218"/>
      <c r="M29" s="216"/>
      <c r="N29" s="214"/>
      <c r="O29" s="215"/>
      <c r="P29" s="216"/>
      <c r="Q29" s="214"/>
      <c r="R29" s="215"/>
      <c r="S29" s="216"/>
      <c r="T29" s="214"/>
      <c r="U29" s="215"/>
      <c r="V29" s="216"/>
      <c r="W29" s="214"/>
      <c r="X29" s="215"/>
      <c r="Y29" s="216"/>
      <c r="Z29" s="214"/>
      <c r="AA29" s="215"/>
      <c r="AB29" s="215"/>
      <c r="AC29" s="215"/>
      <c r="AD29" s="215"/>
      <c r="AE29" s="215"/>
      <c r="AF29" s="215"/>
      <c r="AG29" s="210"/>
      <c r="AH29" s="210"/>
      <c r="AI29" s="210"/>
      <c r="AJ29" s="210"/>
      <c r="AK29" s="210"/>
    </row>
    <row r="30" spans="1:256">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sheetData>
  <protectedRanges>
    <protectedRange sqref="L5:L22" name="Diapazons4"/>
    <protectedRange sqref="P5:AK21" name="Diapazons2"/>
    <protectedRange sqref="A3 B21:D21 A23 K21:K23 D5:D19 L21:L22 A20:D20 A5:B19 K5:L20 G5:G21" name="Diapazons1"/>
    <protectedRange sqref="Q3 J5:J22" name="Diapazons3"/>
    <protectedRange sqref="C12 C14" name="Diapazons1_6_2_8"/>
    <protectedRange sqref="C5:C7" name="Diapazons1_9_2_3_3"/>
    <protectedRange sqref="C9" name="Diapazons1_9_2_3_3_2"/>
    <protectedRange sqref="C13" name="Diapazons1_9_2_3_3_3"/>
    <protectedRange sqref="C17" name="Diapazons1_3_1"/>
    <protectedRange sqref="C10:C11" name="Diapazons1_5_1_3"/>
    <protectedRange sqref="C8" name="Diapazons1_1"/>
    <protectedRange sqref="C15:C16" name="Diapazons1_6_2_2"/>
    <protectedRange sqref="C18:C19" name="Diapazons1_6_2_2_1"/>
    <protectedRange sqref="A1" name="Diapazons1_6_1_1"/>
    <protectedRange sqref="N25:N29" name="Diapazons4_1_1"/>
    <protectedRange sqref="R25:Z29" name="Diapazons2_1_1"/>
    <protectedRange sqref="I25:I29 M25:N29 A25:F29" name="Diapazons1_9_2_1_1_1_1"/>
    <protectedRange sqref="L25:L29"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0">
    <cfRule type="expression" dxfId="785" priority="95" stopIfTrue="1">
      <formula>A5=0</formula>
    </cfRule>
  </conditionalFormatting>
  <conditionalFormatting sqref="F5:F22">
    <cfRule type="expression" dxfId="784" priority="99" stopIfTrue="1">
      <formula>A5=0</formula>
    </cfRule>
  </conditionalFormatting>
  <conditionalFormatting sqref="H5:H20">
    <cfRule type="expression" dxfId="783" priority="100" stopIfTrue="1">
      <formula>A5=0</formula>
    </cfRule>
  </conditionalFormatting>
  <conditionalFormatting sqref="P5:P20">
    <cfRule type="expression" dxfId="782" priority="101" stopIfTrue="1">
      <formula>A5=0</formula>
    </cfRule>
    <cfRule type="expression" dxfId="781" priority="102" stopIfTrue="1">
      <formula>P5=99</formula>
    </cfRule>
  </conditionalFormatting>
  <conditionalFormatting sqref="M5:M20">
    <cfRule type="expression" dxfId="780" priority="103" stopIfTrue="1">
      <formula>A5=0</formula>
    </cfRule>
  </conditionalFormatting>
  <conditionalFormatting sqref="N5:N20">
    <cfRule type="expression" dxfId="779" priority="104" stopIfTrue="1">
      <formula>A5=0</formula>
    </cfRule>
  </conditionalFormatting>
  <conditionalFormatting sqref="O5:O20">
    <cfRule type="expression" dxfId="778" priority="105" stopIfTrue="1">
      <formula>A5=0</formula>
    </cfRule>
  </conditionalFormatting>
  <conditionalFormatting sqref="Q5:Q20">
    <cfRule type="expression" dxfId="777" priority="106" stopIfTrue="1">
      <formula>A5=0</formula>
    </cfRule>
  </conditionalFormatting>
  <conditionalFormatting sqref="S5:S20">
    <cfRule type="expression" dxfId="776" priority="107" stopIfTrue="1">
      <formula>A5=0</formula>
    </cfRule>
  </conditionalFormatting>
  <conditionalFormatting sqref="U5:U20">
    <cfRule type="expression" dxfId="775" priority="108" stopIfTrue="1">
      <formula>A5=0</formula>
    </cfRule>
  </conditionalFormatting>
  <conditionalFormatting sqref="W5:W20">
    <cfRule type="expression" dxfId="774" priority="109" stopIfTrue="1">
      <formula>A5=0</formula>
    </cfRule>
  </conditionalFormatting>
  <conditionalFormatting sqref="Y5:Y20">
    <cfRule type="expression" dxfId="773" priority="110" stopIfTrue="1">
      <formula>A5=0</formula>
    </cfRule>
  </conditionalFormatting>
  <conditionalFormatting sqref="AA5:AA20">
    <cfRule type="expression" dxfId="772" priority="111" stopIfTrue="1">
      <formula>A5=0</formula>
    </cfRule>
  </conditionalFormatting>
  <conditionalFormatting sqref="B5:B20">
    <cfRule type="expression" dxfId="771" priority="112" stopIfTrue="1">
      <formula>J5=1</formula>
    </cfRule>
    <cfRule type="expression" dxfId="770" priority="113" stopIfTrue="1">
      <formula>J5=2</formula>
    </cfRule>
    <cfRule type="expression" dxfId="769" priority="114" stopIfTrue="1">
      <formula>J5=3</formula>
    </cfRule>
  </conditionalFormatting>
  <conditionalFormatting sqref="AC5:AC20">
    <cfRule type="expression" dxfId="768" priority="119" stopIfTrue="1">
      <formula>A5=0</formula>
    </cfRule>
  </conditionalFormatting>
  <conditionalFormatting sqref="AE5:AE20">
    <cfRule type="expression" dxfId="767" priority="120" stopIfTrue="1">
      <formula>A5=0</formula>
    </cfRule>
  </conditionalFormatting>
  <conditionalFormatting sqref="AG5:AG20">
    <cfRule type="expression" dxfId="766" priority="121" stopIfTrue="1">
      <formula>A5=0</formula>
    </cfRule>
  </conditionalFormatting>
  <conditionalFormatting sqref="AI5:AI20">
    <cfRule type="expression" dxfId="765" priority="122" stopIfTrue="1">
      <formula>A5=0</formula>
    </cfRule>
  </conditionalFormatting>
  <conditionalFormatting sqref="AK5:AK20">
    <cfRule type="expression" dxfId="764" priority="123" stopIfTrue="1">
      <formula>A5=0</formula>
    </cfRule>
  </conditionalFormatting>
  <conditionalFormatting sqref="I5:I20">
    <cfRule type="expression" dxfId="763" priority="124" stopIfTrue="1">
      <formula>A5=0</formula>
    </cfRule>
    <cfRule type="expression" dxfId="762" priority="125" stopIfTrue="1">
      <formula>I5&gt;150</formula>
    </cfRule>
    <cfRule type="expression" dxfId="761" priority="126" stopIfTrue="1">
      <formula>I5&lt;-150</formula>
    </cfRule>
  </conditionalFormatting>
  <conditionalFormatting sqref="R5:R20">
    <cfRule type="expression" dxfId="760" priority="127" stopIfTrue="1">
      <formula>A5=0</formula>
    </cfRule>
    <cfRule type="expression" dxfId="759" priority="128" stopIfTrue="1">
      <formula>R5=99</formula>
    </cfRule>
  </conditionalFormatting>
  <conditionalFormatting sqref="T5:T20">
    <cfRule type="expression" dxfId="758" priority="129" stopIfTrue="1">
      <formula>A5=0</formula>
    </cfRule>
    <cfRule type="expression" dxfId="757" priority="130" stopIfTrue="1">
      <formula>T5=99</formula>
    </cfRule>
  </conditionalFormatting>
  <conditionalFormatting sqref="V5:V20">
    <cfRule type="expression" dxfId="756" priority="131" stopIfTrue="1">
      <formula>A5=0</formula>
    </cfRule>
    <cfRule type="expression" dxfId="755" priority="132" stopIfTrue="1">
      <formula>V5=99</formula>
    </cfRule>
  </conditionalFormatting>
  <conditionalFormatting sqref="X5:X20">
    <cfRule type="expression" dxfId="754" priority="133" stopIfTrue="1">
      <formula>A5=0</formula>
    </cfRule>
    <cfRule type="expression" dxfId="753" priority="134" stopIfTrue="1">
      <formula>X5=99</formula>
    </cfRule>
  </conditionalFormatting>
  <conditionalFormatting sqref="Z5:Z20">
    <cfRule type="expression" dxfId="752" priority="135" stopIfTrue="1">
      <formula>A5=0</formula>
    </cfRule>
    <cfRule type="expression" dxfId="751" priority="136" stopIfTrue="1">
      <formula>Z5=99</formula>
    </cfRule>
  </conditionalFormatting>
  <conditionalFormatting sqref="AB5:AB20">
    <cfRule type="expression" dxfId="750" priority="137" stopIfTrue="1">
      <formula>A5=0</formula>
    </cfRule>
    <cfRule type="expression" dxfId="749" priority="138" stopIfTrue="1">
      <formula>AB5=99</formula>
    </cfRule>
  </conditionalFormatting>
  <conditionalFormatting sqref="AD5:AD20">
    <cfRule type="expression" dxfId="748" priority="139" stopIfTrue="1">
      <formula>A5=0</formula>
    </cfRule>
    <cfRule type="expression" dxfId="747" priority="140" stopIfTrue="1">
      <formula>AD5=99</formula>
    </cfRule>
  </conditionalFormatting>
  <conditionalFormatting sqref="AF5:AF20">
    <cfRule type="expression" dxfId="746" priority="141" stopIfTrue="1">
      <formula>A5=0</formula>
    </cfRule>
    <cfRule type="expression" dxfId="745" priority="142" stopIfTrue="1">
      <formula>AF5=99</formula>
    </cfRule>
  </conditionalFormatting>
  <conditionalFormatting sqref="AH5:AH20">
    <cfRule type="expression" dxfId="744" priority="143" stopIfTrue="1">
      <formula>A5=0</formula>
    </cfRule>
    <cfRule type="expression" dxfId="743" priority="144" stopIfTrue="1">
      <formula>AH5=99</formula>
    </cfRule>
  </conditionalFormatting>
  <conditionalFormatting sqref="AJ5:AJ20">
    <cfRule type="expression" dxfId="742" priority="145" stopIfTrue="1">
      <formula>A5=0</formula>
    </cfRule>
    <cfRule type="expression" dxfId="741" priority="146" stopIfTrue="1">
      <formula>AJ5=99</formula>
    </cfRule>
  </conditionalFormatting>
  <conditionalFormatting sqref="AO5:AO20">
    <cfRule type="expression" dxfId="740" priority="147" stopIfTrue="1">
      <formula>A5=0</formula>
    </cfRule>
  </conditionalFormatting>
  <conditionalFormatting sqref="AP5:AP20">
    <cfRule type="expression" dxfId="739" priority="148" stopIfTrue="1">
      <formula>A5=0</formula>
    </cfRule>
  </conditionalFormatting>
  <conditionalFormatting sqref="AQ5:AQ20">
    <cfRule type="expression" dxfId="738" priority="149" stopIfTrue="1">
      <formula>A5=0</formula>
    </cfRule>
  </conditionalFormatting>
  <conditionalFormatting sqref="AR5:AR20">
    <cfRule type="expression" dxfId="737" priority="150" stopIfTrue="1">
      <formula>A5=0</formula>
    </cfRule>
  </conditionalFormatting>
  <conditionalFormatting sqref="AS5:AS20">
    <cfRule type="expression" dxfId="736" priority="151" stopIfTrue="1">
      <formula>A5=0</formula>
    </cfRule>
  </conditionalFormatting>
  <conditionalFormatting sqref="AT5:AT20">
    <cfRule type="expression" dxfId="735" priority="152" stopIfTrue="1">
      <formula>A5=0</formula>
    </cfRule>
  </conditionalFormatting>
  <conditionalFormatting sqref="AU5:AU20">
    <cfRule type="expression" dxfId="734" priority="153" stopIfTrue="1">
      <formula>A5=0</formula>
    </cfRule>
  </conditionalFormatting>
  <conditionalFormatting sqref="AV5:AV20">
    <cfRule type="expression" dxfId="733" priority="154" stopIfTrue="1">
      <formula>A5=0</formula>
    </cfRule>
  </conditionalFormatting>
  <conditionalFormatting sqref="AW5:AW20">
    <cfRule type="expression" dxfId="732" priority="155" stopIfTrue="1">
      <formula>A5=0</formula>
    </cfRule>
  </conditionalFormatting>
  <conditionalFormatting sqref="AX5:AX20">
    <cfRule type="expression" dxfId="731" priority="156" stopIfTrue="1">
      <formula>A5=0</formula>
    </cfRule>
  </conditionalFormatting>
  <conditionalFormatting sqref="AY5:AY20">
    <cfRule type="expression" dxfId="730" priority="157" stopIfTrue="1">
      <formula>A5=0</formula>
    </cfRule>
  </conditionalFormatting>
  <conditionalFormatting sqref="BA5:BA20">
    <cfRule type="expression" dxfId="729" priority="158" stopIfTrue="1">
      <formula>A5=0</formula>
    </cfRule>
  </conditionalFormatting>
  <conditionalFormatting sqref="BB5:BB20">
    <cfRule type="expression" dxfId="728" priority="159" stopIfTrue="1">
      <formula>A5=0</formula>
    </cfRule>
  </conditionalFormatting>
  <conditionalFormatting sqref="BC5:BC20">
    <cfRule type="expression" dxfId="727" priority="160" stopIfTrue="1">
      <formula>A5=0</formula>
    </cfRule>
  </conditionalFormatting>
  <conditionalFormatting sqref="BD5:BD20">
    <cfRule type="expression" dxfId="726" priority="161" stopIfTrue="1">
      <formula>A5=0</formula>
    </cfRule>
  </conditionalFormatting>
  <conditionalFormatting sqref="BE5:BE20">
    <cfRule type="expression" dxfId="725" priority="162" stopIfTrue="1">
      <formula>A5=0</formula>
    </cfRule>
  </conditionalFormatting>
  <conditionalFormatting sqref="BF5:BF20">
    <cfRule type="expression" dxfId="724" priority="163" stopIfTrue="1">
      <formula>A5=0</formula>
    </cfRule>
  </conditionalFormatting>
  <conditionalFormatting sqref="BG5:BG20">
    <cfRule type="expression" dxfId="723" priority="164" stopIfTrue="1">
      <formula>A5=0</formula>
    </cfRule>
  </conditionalFormatting>
  <conditionalFormatting sqref="BH5:BH20">
    <cfRule type="expression" dxfId="722" priority="165" stopIfTrue="1">
      <formula>A5=0</formula>
    </cfRule>
  </conditionalFormatting>
  <conditionalFormatting sqref="BI5:BI20">
    <cfRule type="expression" dxfId="721" priority="166" stopIfTrue="1">
      <formula>A5=0</formula>
    </cfRule>
  </conditionalFormatting>
  <conditionalFormatting sqref="BJ5:BJ20">
    <cfRule type="expression" dxfId="720" priority="167" stopIfTrue="1">
      <formula>A5=0</formula>
    </cfRule>
  </conditionalFormatting>
  <conditionalFormatting sqref="BK5:BK20">
    <cfRule type="expression" dxfId="719" priority="168" stopIfTrue="1">
      <formula>A5=0</formula>
    </cfRule>
  </conditionalFormatting>
  <conditionalFormatting sqref="BL5:BL20">
    <cfRule type="expression" dxfId="718" priority="169" stopIfTrue="1">
      <formula>A5=0</formula>
    </cfRule>
  </conditionalFormatting>
  <conditionalFormatting sqref="BM5:BM20">
    <cfRule type="expression" dxfId="717" priority="170" stopIfTrue="1">
      <formula>A5=0</formula>
    </cfRule>
  </conditionalFormatting>
  <conditionalFormatting sqref="BN5:BN20">
    <cfRule type="expression" dxfId="716" priority="171" stopIfTrue="1">
      <formula>A5=0</formula>
    </cfRule>
  </conditionalFormatting>
  <conditionalFormatting sqref="BO5:BO20">
    <cfRule type="expression" dxfId="715" priority="172" stopIfTrue="1">
      <formula>A5=0</formula>
    </cfRule>
  </conditionalFormatting>
  <conditionalFormatting sqref="K5:K20">
    <cfRule type="expression" dxfId="714" priority="173" stopIfTrue="1">
      <formula>A5=0</formula>
    </cfRule>
  </conditionalFormatting>
  <conditionalFormatting sqref="Q3:AK3">
    <cfRule type="expression" dxfId="713" priority="98" stopIfTrue="1">
      <formula>$Q$3=0</formula>
    </cfRule>
  </conditionalFormatting>
  <conditionalFormatting sqref="J5:J20">
    <cfRule type="cellIs" dxfId="712" priority="115" stopIfTrue="1" operator="equal">
      <formula>1</formula>
    </cfRule>
    <cfRule type="cellIs" dxfId="711" priority="116" stopIfTrue="1" operator="equal">
      <formula>2</formula>
    </cfRule>
    <cfRule type="cellIs" dxfId="710" priority="117" stopIfTrue="1" operator="equal">
      <formula>3</formula>
    </cfRule>
  </conditionalFormatting>
  <conditionalFormatting sqref="H3">
    <cfRule type="cellIs" dxfId="709" priority="118" stopIfTrue="1" operator="equal">
      <formula>0</formula>
    </cfRule>
  </conditionalFormatting>
  <conditionalFormatting sqref="G25:G28">
    <cfRule type="expression" dxfId="708" priority="89" stopIfTrue="1">
      <formula>A25=0</formula>
    </cfRule>
  </conditionalFormatting>
  <conditionalFormatting sqref="H25:H28">
    <cfRule type="expression" dxfId="707" priority="88" stopIfTrue="1">
      <formula>A25=0</formula>
    </cfRule>
  </conditionalFormatting>
  <conditionalFormatting sqref="J25:J28">
    <cfRule type="expression" dxfId="706" priority="87" stopIfTrue="1">
      <formula>A25=0</formula>
    </cfRule>
  </conditionalFormatting>
  <conditionalFormatting sqref="R25:R29">
    <cfRule type="expression" dxfId="705" priority="85" stopIfTrue="1">
      <formula>A25=0</formula>
    </cfRule>
    <cfRule type="expression" dxfId="704" priority="86" stopIfTrue="1">
      <formula>R25=99</formula>
    </cfRule>
  </conditionalFormatting>
  <conditionalFormatting sqref="O25:O29 AA25:AA29">
    <cfRule type="expression" dxfId="703" priority="84" stopIfTrue="1">
      <formula>A25=0</formula>
    </cfRule>
  </conditionalFormatting>
  <conditionalFormatting sqref="P25:P29">
    <cfRule type="expression" dxfId="702" priority="83" stopIfTrue="1">
      <formula>A25=0</formula>
    </cfRule>
  </conditionalFormatting>
  <conditionalFormatting sqref="S25:S29">
    <cfRule type="expression" dxfId="701" priority="82" stopIfTrue="1">
      <formula>A25=0</formula>
    </cfRule>
  </conditionalFormatting>
  <conditionalFormatting sqref="W25:W29">
    <cfRule type="expression" dxfId="700" priority="81" stopIfTrue="1">
      <formula>A25=0</formula>
    </cfRule>
  </conditionalFormatting>
  <conditionalFormatting sqref="Y25:Y29">
    <cfRule type="expression" dxfId="699" priority="80" stopIfTrue="1">
      <formula>A25=0</formula>
    </cfRule>
  </conditionalFormatting>
  <conditionalFormatting sqref="D25:D28">
    <cfRule type="expression" dxfId="698" priority="77" stopIfTrue="1">
      <formula>L25=1</formula>
    </cfRule>
    <cfRule type="expression" dxfId="697" priority="78" stopIfTrue="1">
      <formula>L25=2</formula>
    </cfRule>
    <cfRule type="expression" dxfId="696" priority="79" stopIfTrue="1">
      <formula>L25=3</formula>
    </cfRule>
  </conditionalFormatting>
  <conditionalFormatting sqref="T25:T29">
    <cfRule type="expression" dxfId="695" priority="75" stopIfTrue="1">
      <formula>A25=0</formula>
    </cfRule>
    <cfRule type="expression" dxfId="694" priority="76" stopIfTrue="1">
      <formula>T25=99</formula>
    </cfRule>
  </conditionalFormatting>
  <conditionalFormatting sqref="V26:V29">
    <cfRule type="expression" dxfId="693" priority="73" stopIfTrue="1">
      <formula>A26=0</formula>
    </cfRule>
    <cfRule type="expression" dxfId="692" priority="74" stopIfTrue="1">
      <formula>V26=99</formula>
    </cfRule>
  </conditionalFormatting>
  <conditionalFormatting sqref="X25:X29">
    <cfRule type="expression" dxfId="691" priority="71" stopIfTrue="1">
      <formula>A25=0</formula>
    </cfRule>
    <cfRule type="expression" dxfId="690" priority="72" stopIfTrue="1">
      <formula>X25=99</formula>
    </cfRule>
  </conditionalFormatting>
  <conditionalFormatting sqref="Z26:Z29">
    <cfRule type="expression" dxfId="689" priority="69" stopIfTrue="1">
      <formula>A26=0</formula>
    </cfRule>
    <cfRule type="expression" dxfId="688" priority="70" stopIfTrue="1">
      <formula>Z26=99</formula>
    </cfRule>
  </conditionalFormatting>
  <conditionalFormatting sqref="M25:M29">
    <cfRule type="expression" dxfId="687" priority="68" stopIfTrue="1">
      <formula>A25=0</formula>
    </cfRule>
  </conditionalFormatting>
  <conditionalFormatting sqref="L25:L28">
    <cfRule type="cellIs" dxfId="686" priority="65" stopIfTrue="1" operator="equal">
      <formula>1</formula>
    </cfRule>
    <cfRule type="cellIs" dxfId="685" priority="66" stopIfTrue="1" operator="equal">
      <formula>2</formula>
    </cfRule>
    <cfRule type="cellIs" dxfId="684" priority="67" stopIfTrue="1" operator="equal">
      <formula>3</formula>
    </cfRule>
  </conditionalFormatting>
  <conditionalFormatting sqref="G25:G27">
    <cfRule type="expression" dxfId="683" priority="64" stopIfTrue="1">
      <formula>A25=0</formula>
    </cfRule>
  </conditionalFormatting>
  <conditionalFormatting sqref="H25:H28">
    <cfRule type="expression" dxfId="682" priority="63" stopIfTrue="1">
      <formula>A25=0</formula>
    </cfRule>
  </conditionalFormatting>
  <conditionalFormatting sqref="J25:J27">
    <cfRule type="expression" dxfId="681" priority="62" stopIfTrue="1">
      <formula>A25=0</formula>
    </cfRule>
  </conditionalFormatting>
  <conditionalFormatting sqref="R25:R27">
    <cfRule type="expression" dxfId="680" priority="60" stopIfTrue="1">
      <formula>A25=0</formula>
    </cfRule>
    <cfRule type="expression" dxfId="679" priority="61" stopIfTrue="1">
      <formula>R25=99</formula>
    </cfRule>
  </conditionalFormatting>
  <conditionalFormatting sqref="O25:O27">
    <cfRule type="expression" dxfId="678" priority="59" stopIfTrue="1">
      <formula>A25=0</formula>
    </cfRule>
  </conditionalFormatting>
  <conditionalFormatting sqref="P25:P27">
    <cfRule type="expression" dxfId="677" priority="58" stopIfTrue="1">
      <formula>A25=0</formula>
    </cfRule>
  </conditionalFormatting>
  <conditionalFormatting sqref="Q25:Q29">
    <cfRule type="expression" dxfId="676" priority="57" stopIfTrue="1">
      <formula>A25=0</formula>
    </cfRule>
  </conditionalFormatting>
  <conditionalFormatting sqref="S25:S27">
    <cfRule type="expression" dxfId="675" priority="56" stopIfTrue="1">
      <formula>A25=0</formula>
    </cfRule>
  </conditionalFormatting>
  <conditionalFormatting sqref="U25:U29">
    <cfRule type="expression" dxfId="674" priority="55" stopIfTrue="1">
      <formula>A25=0</formula>
    </cfRule>
  </conditionalFormatting>
  <conditionalFormatting sqref="W25:W27">
    <cfRule type="expression" dxfId="673" priority="54" stopIfTrue="1">
      <formula>A25=0</formula>
    </cfRule>
  </conditionalFormatting>
  <conditionalFormatting sqref="Y25:Y27">
    <cfRule type="expression" dxfId="672" priority="53" stopIfTrue="1">
      <formula>A25=0</formula>
    </cfRule>
  </conditionalFormatting>
  <conditionalFormatting sqref="D25:D27">
    <cfRule type="expression" dxfId="671" priority="50" stopIfTrue="1">
      <formula>L25=1</formula>
    </cfRule>
    <cfRule type="expression" dxfId="670" priority="51" stopIfTrue="1">
      <formula>L25=2</formula>
    </cfRule>
    <cfRule type="expression" dxfId="669" priority="52" stopIfTrue="1">
      <formula>L25=3</formula>
    </cfRule>
  </conditionalFormatting>
  <conditionalFormatting sqref="T25:T27">
    <cfRule type="expression" dxfId="668" priority="48" stopIfTrue="1">
      <formula>A25=0</formula>
    </cfRule>
    <cfRule type="expression" dxfId="667" priority="49" stopIfTrue="1">
      <formula>T25=99</formula>
    </cfRule>
  </conditionalFormatting>
  <conditionalFormatting sqref="V26:V27">
    <cfRule type="expression" dxfId="666" priority="46" stopIfTrue="1">
      <formula>A26=0</formula>
    </cfRule>
    <cfRule type="expression" dxfId="665" priority="47" stopIfTrue="1">
      <formula>V26=99</formula>
    </cfRule>
  </conditionalFormatting>
  <conditionalFormatting sqref="X25:X27">
    <cfRule type="expression" dxfId="664" priority="44" stopIfTrue="1">
      <formula>A25=0</formula>
    </cfRule>
    <cfRule type="expression" dxfId="663" priority="45" stopIfTrue="1">
      <formula>X25=99</formula>
    </cfRule>
  </conditionalFormatting>
  <conditionalFormatting sqref="Z26:Z27">
    <cfRule type="expression" dxfId="662" priority="42" stopIfTrue="1">
      <formula>A26=0</formula>
    </cfRule>
    <cfRule type="expression" dxfId="661" priority="43" stopIfTrue="1">
      <formula>Z26=99</formula>
    </cfRule>
  </conditionalFormatting>
  <conditionalFormatting sqref="M25:M27">
    <cfRule type="expression" dxfId="660" priority="41" stopIfTrue="1">
      <formula>A25=0</formula>
    </cfRule>
  </conditionalFormatting>
  <conditionalFormatting sqref="G25:G28">
    <cfRule type="expression" dxfId="659" priority="40" stopIfTrue="1">
      <formula>A25=0</formula>
    </cfRule>
  </conditionalFormatting>
  <conditionalFormatting sqref="H25:H28">
    <cfRule type="expression" dxfId="658" priority="39" stopIfTrue="1">
      <formula>A25=0</formula>
    </cfRule>
  </conditionalFormatting>
  <conditionalFormatting sqref="J25:J28">
    <cfRule type="expression" dxfId="657" priority="38" stopIfTrue="1">
      <formula>A25=0</formula>
    </cfRule>
  </conditionalFormatting>
  <conditionalFormatting sqref="R25:R29">
    <cfRule type="expression" dxfId="656" priority="36" stopIfTrue="1">
      <formula>A25=0</formula>
    </cfRule>
    <cfRule type="expression" dxfId="655" priority="37" stopIfTrue="1">
      <formula>R25=99</formula>
    </cfRule>
  </conditionalFormatting>
  <conditionalFormatting sqref="O25:O29">
    <cfRule type="expression" dxfId="654" priority="35" stopIfTrue="1">
      <formula>A25=0</formula>
    </cfRule>
  </conditionalFormatting>
  <conditionalFormatting sqref="P25:P29">
    <cfRule type="expression" dxfId="653" priority="34" stopIfTrue="1">
      <formula>A25=0</formula>
    </cfRule>
  </conditionalFormatting>
  <conditionalFormatting sqref="Q25:Q29">
    <cfRule type="expression" dxfId="652" priority="33" stopIfTrue="1">
      <formula>A25=0</formula>
    </cfRule>
  </conditionalFormatting>
  <conditionalFormatting sqref="S25:S29">
    <cfRule type="expression" dxfId="651" priority="32" stopIfTrue="1">
      <formula>A25=0</formula>
    </cfRule>
  </conditionalFormatting>
  <conditionalFormatting sqref="U25:U29">
    <cfRule type="expression" dxfId="650" priority="31" stopIfTrue="1">
      <formula>A25=0</formula>
    </cfRule>
  </conditionalFormatting>
  <conditionalFormatting sqref="W25:W29">
    <cfRule type="expression" dxfId="649" priority="30" stopIfTrue="1">
      <formula>A25=0</formula>
    </cfRule>
  </conditionalFormatting>
  <conditionalFormatting sqref="Y25:Y29">
    <cfRule type="expression" dxfId="648" priority="29" stopIfTrue="1">
      <formula>A25=0</formula>
    </cfRule>
  </conditionalFormatting>
  <conditionalFormatting sqref="D25:D28">
    <cfRule type="expression" dxfId="647" priority="26" stopIfTrue="1">
      <formula>L25=1</formula>
    </cfRule>
    <cfRule type="expression" dxfId="646" priority="27" stopIfTrue="1">
      <formula>L25=2</formula>
    </cfRule>
    <cfRule type="expression" dxfId="645" priority="28" stopIfTrue="1">
      <formula>L25=3</formula>
    </cfRule>
  </conditionalFormatting>
  <conditionalFormatting sqref="T25:T29">
    <cfRule type="expression" dxfId="644" priority="24" stopIfTrue="1">
      <formula>A25=0</formula>
    </cfRule>
    <cfRule type="expression" dxfId="643" priority="25" stopIfTrue="1">
      <formula>T25=99</formula>
    </cfRule>
  </conditionalFormatting>
  <conditionalFormatting sqref="V26:V29">
    <cfRule type="expression" dxfId="642" priority="22" stopIfTrue="1">
      <formula>A26=0</formula>
    </cfRule>
    <cfRule type="expression" dxfId="641" priority="23" stopIfTrue="1">
      <formula>V26=99</formula>
    </cfRule>
  </conditionalFormatting>
  <conditionalFormatting sqref="X25:X29">
    <cfRule type="expression" dxfId="640" priority="20" stopIfTrue="1">
      <formula>A25=0</formula>
    </cfRule>
    <cfRule type="expression" dxfId="639" priority="21" stopIfTrue="1">
      <formula>X25=99</formula>
    </cfRule>
  </conditionalFormatting>
  <conditionalFormatting sqref="Z26:Z29">
    <cfRule type="expression" dxfId="638" priority="18" stopIfTrue="1">
      <formula>A26=0</formula>
    </cfRule>
    <cfRule type="expression" dxfId="637" priority="19" stopIfTrue="1">
      <formula>Z26=99</formula>
    </cfRule>
  </conditionalFormatting>
  <conditionalFormatting sqref="M25:M29">
    <cfRule type="expression" dxfId="636" priority="17" stopIfTrue="1">
      <formula>A25=0</formula>
    </cfRule>
  </conditionalFormatting>
  <conditionalFormatting sqref="V26:V28 Z26:Z28">
    <cfRule type="expression" dxfId="635" priority="16" stopIfTrue="1">
      <formula>FR24=0</formula>
    </cfRule>
  </conditionalFormatting>
  <conditionalFormatting sqref="F26">
    <cfRule type="expression" dxfId="634" priority="15" stopIfTrue="1">
      <formula>A26=0</formula>
    </cfRule>
  </conditionalFormatting>
  <conditionalFormatting sqref="I26">
    <cfRule type="expression" dxfId="633" priority="14" stopIfTrue="1">
      <formula>E26=0</formula>
    </cfRule>
  </conditionalFormatting>
  <conditionalFormatting sqref="E26">
    <cfRule type="expression" dxfId="632" priority="90" stopIfTrue="1">
      <formula>FW24=0</formula>
    </cfRule>
  </conditionalFormatting>
  <conditionalFormatting sqref="AB25:AF25 AB29:AF29 AB26:AE28">
    <cfRule type="expression" dxfId="631" priority="91" stopIfTrue="1">
      <formula>Q25=0</formula>
    </cfRule>
  </conditionalFormatting>
  <conditionalFormatting sqref="AF26:AF28">
    <cfRule type="expression" dxfId="630" priority="13" stopIfTrue="1">
      <formula>U26=0</formula>
    </cfRule>
  </conditionalFormatting>
  <conditionalFormatting sqref="AL24:AL27">
    <cfRule type="expression" dxfId="629" priority="92" stopIfTrue="1">
      <formula>Z26=0</formula>
    </cfRule>
  </conditionalFormatting>
  <conditionalFormatting sqref="AN24:AR27">
    <cfRule type="expression" dxfId="628" priority="93" stopIfTrue="1">
      <formula>Z26=0</formula>
    </cfRule>
  </conditionalFormatting>
  <conditionalFormatting sqref="AM24:AM27">
    <cfRule type="expression" dxfId="627" priority="94" stopIfTrue="1">
      <formula>Z26=0</formula>
    </cfRule>
  </conditionalFormatting>
  <conditionalFormatting sqref="V25">
    <cfRule type="expression" dxfId="626" priority="11" stopIfTrue="1">
      <formula>C25=0</formula>
    </cfRule>
    <cfRule type="expression" dxfId="625" priority="12" stopIfTrue="1">
      <formula>V25=99</formula>
    </cfRule>
  </conditionalFormatting>
  <conditionalFormatting sqref="V25">
    <cfRule type="expression" dxfId="624" priority="9" stopIfTrue="1">
      <formula>C25=0</formula>
    </cfRule>
    <cfRule type="expression" dxfId="623" priority="10" stopIfTrue="1">
      <formula>V25=99</formula>
    </cfRule>
  </conditionalFormatting>
  <conditionalFormatting sqref="V25">
    <cfRule type="expression" dxfId="622" priority="7" stopIfTrue="1">
      <formula>C25=0</formula>
    </cfRule>
    <cfRule type="expression" dxfId="621" priority="8" stopIfTrue="1">
      <formula>V25=99</formula>
    </cfRule>
  </conditionalFormatting>
  <conditionalFormatting sqref="Z25">
    <cfRule type="expression" dxfId="620" priority="5" stopIfTrue="1">
      <formula>G25=0</formula>
    </cfRule>
    <cfRule type="expression" dxfId="619" priority="6" stopIfTrue="1">
      <formula>Z25=99</formula>
    </cfRule>
  </conditionalFormatting>
  <conditionalFormatting sqref="Z25">
    <cfRule type="expression" dxfId="618" priority="3" stopIfTrue="1">
      <formula>G25=0</formula>
    </cfRule>
    <cfRule type="expression" dxfId="617" priority="4" stopIfTrue="1">
      <formula>Z25=99</formula>
    </cfRule>
  </conditionalFormatting>
  <conditionalFormatting sqref="Z25">
    <cfRule type="expression" dxfId="616" priority="1" stopIfTrue="1">
      <formula>G25=0</formula>
    </cfRule>
    <cfRule type="expression" dxfId="615" priority="2" stopIfTrue="1">
      <formula>Z25=99</formula>
    </cfRule>
  </conditionalFormatting>
  <pageMargins left="0.75" right="0.75" top="1" bottom="1" header="0" footer="0"/>
  <pageSetup paperSize="9" scale="7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workbookViewId="0">
      <selection activeCell="A22" sqref="A22:XFD27"/>
    </sheetView>
  </sheetViews>
  <sheetFormatPr defaultRowHeight="12.75"/>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c r="A1" s="731" t="s">
        <v>260</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I1" s="86"/>
      <c r="AJ1" s="86"/>
      <c r="AK1" s="86"/>
      <c r="AL1" s="87"/>
      <c r="AM1" s="87"/>
      <c r="AN1" s="87"/>
      <c r="AO1" s="732" t="s">
        <v>169</v>
      </c>
      <c r="AP1" s="733"/>
      <c r="AQ1" s="88">
        <f>SUM(MAX(L5:L18)*2)</f>
        <v>18</v>
      </c>
      <c r="AR1" s="732" t="s">
        <v>170</v>
      </c>
      <c r="AS1" s="733"/>
      <c r="AT1" s="733"/>
      <c r="AU1" s="89">
        <f>SUM(AQ1/100*65)</f>
        <v>11.7</v>
      </c>
      <c r="AV1" s="734" t="s">
        <v>171</v>
      </c>
      <c r="AW1" s="735"/>
      <c r="AX1" s="90">
        <f>MAX(L5:L18)</f>
        <v>9</v>
      </c>
      <c r="AY1" s="91"/>
      <c r="AZ1" s="86"/>
      <c r="BA1" s="86"/>
      <c r="BB1" s="86"/>
      <c r="BC1" s="91"/>
      <c r="BD1" s="91"/>
      <c r="BE1" s="91"/>
      <c r="BF1" s="91"/>
      <c r="BG1" s="91"/>
      <c r="BH1" s="91"/>
      <c r="BI1" s="91"/>
      <c r="BJ1" s="91"/>
      <c r="BK1" s="91"/>
      <c r="BL1" s="91"/>
      <c r="BM1" s="91"/>
      <c r="BN1" s="91"/>
      <c r="BO1" s="91"/>
      <c r="BP1" s="92"/>
    </row>
    <row r="2" spans="1:68" ht="25.5">
      <c r="A2" s="731"/>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c r="A3" s="736">
        <v>45297</v>
      </c>
      <c r="B3" s="737"/>
      <c r="C3" s="95"/>
      <c r="D3" s="738" t="s">
        <v>172</v>
      </c>
      <c r="E3" s="738"/>
      <c r="F3" s="738"/>
      <c r="G3" s="738"/>
      <c r="H3" s="96">
        <f>IF(A21&lt;12,0)+IF(A21=12,0.82)+IF(A21=13,0.83)+IF(A21=14,0.84)+IF(A21=15,0.85)+IF(A21=16,0.86)+IF(A21=17,0.87)+IF(A21=18,0.88)+IF(A21=19,0.89)+IF(A21=20,0.9)+IF(A21=21,0.91)+IF(A21=22,0.92)+IF(A21=23,0.93)+IF(A21=24,0.94)+IF(A21=25,0.95)+IF(A21=26,0.96)+IF(A21=27,0.97)+IF(A21=28,0.98)+IF(A21=29,0.99)+IF(A21=30,1)</f>
        <v>0.84</v>
      </c>
      <c r="I3" s="95"/>
      <c r="J3" s="95"/>
      <c r="K3" s="95"/>
      <c r="L3" s="95"/>
      <c r="M3" s="738" t="s">
        <v>173</v>
      </c>
      <c r="N3" s="738"/>
      <c r="O3" s="738"/>
      <c r="P3" s="738"/>
      <c r="Q3" s="813"/>
      <c r="R3" s="813"/>
      <c r="S3" s="813"/>
      <c r="T3" s="813"/>
      <c r="U3" s="813"/>
      <c r="V3" s="813"/>
      <c r="W3" s="813"/>
      <c r="X3" s="813"/>
      <c r="Y3" s="813"/>
      <c r="Z3" s="813"/>
      <c r="AA3" s="813"/>
      <c r="AB3" s="813"/>
      <c r="AC3" s="813"/>
      <c r="AD3" s="813"/>
      <c r="AE3" s="813"/>
      <c r="AF3" s="813"/>
      <c r="AG3" s="813"/>
      <c r="AH3" s="813"/>
      <c r="AI3" s="813"/>
      <c r="AJ3" s="813"/>
      <c r="AK3" s="813"/>
      <c r="AL3" s="97"/>
      <c r="AM3" s="97"/>
      <c r="AN3" s="97"/>
      <c r="AO3" s="727" t="s">
        <v>174</v>
      </c>
      <c r="AP3" s="727"/>
      <c r="AQ3" s="727"/>
      <c r="AR3" s="727"/>
      <c r="AS3" s="727"/>
      <c r="AT3" s="727"/>
      <c r="AU3" s="727"/>
      <c r="AV3" s="727"/>
      <c r="AW3" s="727"/>
      <c r="AX3" s="727"/>
      <c r="AY3" s="727"/>
      <c r="AZ3" s="86"/>
      <c r="BA3" s="727" t="s">
        <v>175</v>
      </c>
      <c r="BB3" s="727"/>
      <c r="BC3" s="727"/>
      <c r="BD3" s="727"/>
      <c r="BE3" s="727"/>
      <c r="BF3" s="727"/>
      <c r="BG3" s="727"/>
      <c r="BH3" s="727"/>
      <c r="BI3" s="727"/>
      <c r="BJ3" s="727"/>
      <c r="BK3" s="727"/>
      <c r="BL3" s="727"/>
      <c r="BM3" s="727"/>
      <c r="BN3" s="727"/>
      <c r="BO3" s="727"/>
      <c r="BP3" s="92"/>
    </row>
    <row r="4" spans="1:68" ht="24">
      <c r="A4" s="98" t="s">
        <v>176</v>
      </c>
      <c r="B4" s="99" t="s">
        <v>177</v>
      </c>
      <c r="C4" s="100" t="s">
        <v>178</v>
      </c>
      <c r="D4" s="101" t="s">
        <v>179</v>
      </c>
      <c r="E4" s="102" t="s">
        <v>180</v>
      </c>
      <c r="F4" s="103" t="s">
        <v>181</v>
      </c>
      <c r="G4" s="103" t="s">
        <v>182</v>
      </c>
      <c r="H4" s="103" t="s">
        <v>183</v>
      </c>
      <c r="I4" s="103" t="s">
        <v>184</v>
      </c>
      <c r="J4" s="103" t="s">
        <v>185</v>
      </c>
      <c r="K4" s="103" t="s">
        <v>186</v>
      </c>
      <c r="L4" s="103" t="s">
        <v>187</v>
      </c>
      <c r="M4" s="103" t="s">
        <v>188</v>
      </c>
      <c r="N4" s="103" t="s">
        <v>189</v>
      </c>
      <c r="O4" s="104" t="s">
        <v>190</v>
      </c>
      <c r="P4" s="728">
        <v>1</v>
      </c>
      <c r="Q4" s="729"/>
      <c r="R4" s="726">
        <v>2</v>
      </c>
      <c r="S4" s="730"/>
      <c r="T4" s="730">
        <v>3</v>
      </c>
      <c r="U4" s="730"/>
      <c r="V4" s="730">
        <v>4</v>
      </c>
      <c r="W4" s="730"/>
      <c r="X4" s="730">
        <v>5</v>
      </c>
      <c r="Y4" s="730"/>
      <c r="Z4" s="730">
        <v>6</v>
      </c>
      <c r="AA4" s="730"/>
      <c r="AB4" s="730">
        <v>7</v>
      </c>
      <c r="AC4" s="730"/>
      <c r="AD4" s="730">
        <v>8</v>
      </c>
      <c r="AE4" s="730"/>
      <c r="AF4" s="730">
        <v>9</v>
      </c>
      <c r="AG4" s="730"/>
      <c r="AH4" s="725">
        <v>10</v>
      </c>
      <c r="AI4" s="726"/>
      <c r="AJ4" s="725">
        <v>11</v>
      </c>
      <c r="AK4" s="726"/>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191</v>
      </c>
      <c r="BM4" s="108" t="s">
        <v>192</v>
      </c>
      <c r="BN4" s="108" t="s">
        <v>193</v>
      </c>
      <c r="BO4" s="109" t="s">
        <v>194</v>
      </c>
      <c r="BP4" s="92"/>
    </row>
    <row r="5" spans="1:68" ht="15">
      <c r="A5" s="110">
        <v>1</v>
      </c>
      <c r="B5" s="111" t="s">
        <v>11</v>
      </c>
      <c r="C5" s="39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8">
        <v>2</v>
      </c>
      <c r="K5" s="119">
        <v>14</v>
      </c>
      <c r="L5" s="120">
        <v>9</v>
      </c>
      <c r="M5" s="121">
        <f t="shared" ref="M5:M18" si="2">IF(L5=0,0,SUM(AO5:AY5)/L5)</f>
        <v>1000</v>
      </c>
      <c r="N5" s="117">
        <f t="shared" ref="N5:N18" si="3">BL5</f>
        <v>89</v>
      </c>
      <c r="O5" s="122">
        <f t="shared" ref="O5:O18" si="4">BO5</f>
        <v>82</v>
      </c>
      <c r="P5" s="123">
        <v>8</v>
      </c>
      <c r="Q5" s="124">
        <v>2</v>
      </c>
      <c r="R5" s="125">
        <v>6</v>
      </c>
      <c r="S5" s="124">
        <v>2</v>
      </c>
      <c r="T5" s="126">
        <v>2</v>
      </c>
      <c r="U5" s="127">
        <v>2</v>
      </c>
      <c r="V5" s="128">
        <v>10</v>
      </c>
      <c r="W5" s="127">
        <v>2</v>
      </c>
      <c r="X5" s="126">
        <v>4</v>
      </c>
      <c r="Y5" s="127">
        <v>1</v>
      </c>
      <c r="Z5" s="126">
        <v>11</v>
      </c>
      <c r="AA5" s="127">
        <v>0</v>
      </c>
      <c r="AB5" s="126">
        <v>14</v>
      </c>
      <c r="AC5" s="129">
        <v>2</v>
      </c>
      <c r="AD5" s="130">
        <v>9</v>
      </c>
      <c r="AE5" s="131">
        <v>2</v>
      </c>
      <c r="AF5" s="128">
        <v>3</v>
      </c>
      <c r="AG5" s="129">
        <v>1</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8</v>
      </c>
      <c r="BB5" s="139">
        <f t="shared" ref="BB5:BB18" si="17">IF(R5=99,0,(LOOKUP($R5,$A$5:$A$20,$K$5:$K$20)))</f>
        <v>7</v>
      </c>
      <c r="BC5" s="139">
        <f t="shared" ref="BC5:BC18" si="18">IF(T5=99,0,(LOOKUP($T5,$A$5:$A$20,$K$5:$K$20)))</f>
        <v>12</v>
      </c>
      <c r="BD5" s="140">
        <f t="shared" ref="BD5:BD18" si="19">IF(V5=99,0,(LOOKUP($V5,$A$5:$A$20,$K$5:$K$20)))</f>
        <v>9</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8</v>
      </c>
      <c r="BI5" s="139">
        <f t="shared" ref="BI5:BI18" si="24">IF(AF5=99,0,(LOOKUP($AF5,$A$5:$A$20,$K$5:$K$20)))</f>
        <v>11</v>
      </c>
      <c r="BJ5" s="139">
        <f t="shared" ref="BJ5:BJ18" si="25">IF(AH5=99,0,(LOOKUP($AH5,$A$5:$A$20,$K$5:$K$20)))</f>
        <v>0</v>
      </c>
      <c r="BK5" s="139">
        <f t="shared" ref="BK5:BK18" si="26">IF(AJ5=99,0,(LOOKUP($AJ5,$A$5:$A$20,$K$5:$K$20)))</f>
        <v>0</v>
      </c>
      <c r="BL5" s="141">
        <f>SUM(BA5,BB5,BC5,BD5,BE5,BG5,BF5,BH5,BI5,BJ5,BK5)</f>
        <v>89</v>
      </c>
      <c r="BM5" s="135">
        <f>IF($AX$1&gt;7,(IF($AX$1=8,MIN(BA5:BH5),IF($AX$1=9,MIN(BA5:BI5),IF($AX$1=10,MIN(BA5:BJ5),IF($AX$1=11,MIN(BA5:BK5)))))),(IF($AX$1=4,MIN(BA5:BD5),IF($AX$1=5,MIN(BA5:BE5),IF($AX$1=6,MIN(BA5:BF5),IF($AX$1=7,MIN(BA5:BG5)))))))</f>
        <v>7</v>
      </c>
      <c r="BN5" s="135">
        <f>IF($AX$1&gt;7,(IF($AX$1=8,MAX(BA5:BH5),IF($AX$1=9,MAX(BA5:BI5),IF($AX$1=10,MAX(BA5:BJ5),IF($AX$1=11,MAX(BA5:BK5)))))),(IF($AX$1=4,MAX(BA5:BD5),IF($AX$1=5,MAX(BA5:BE5),IF($AX$1=6,MAX(BA5:BF5),IF($AX$1=7,MAX(BA5:BG5)))))))</f>
        <v>14</v>
      </c>
      <c r="BO5" s="142">
        <f>SUM($BL5-$BM5)</f>
        <v>82</v>
      </c>
      <c r="BP5" s="92"/>
    </row>
    <row r="6" spans="1:68" ht="15">
      <c r="A6" s="143">
        <v>2</v>
      </c>
      <c r="B6" s="144" t="s">
        <v>35</v>
      </c>
      <c r="C6" s="395" t="s">
        <v>3</v>
      </c>
      <c r="D6" s="145"/>
      <c r="E6" s="146">
        <f>IF(G6=0,0,IF(G6+F6&lt;1000,1000,G6+F6))</f>
        <v>1010</v>
      </c>
      <c r="F6" s="147">
        <f t="shared" si="0"/>
        <v>10</v>
      </c>
      <c r="G6" s="148">
        <v>1000</v>
      </c>
      <c r="H6" s="149">
        <f t="shared" si="1"/>
        <v>22.68</v>
      </c>
      <c r="I6" s="150">
        <f>IF(M6=0,0,G6-M6)</f>
        <v>0</v>
      </c>
      <c r="J6" s="369">
        <v>3</v>
      </c>
      <c r="K6" s="152">
        <v>12</v>
      </c>
      <c r="L6" s="153">
        <v>9</v>
      </c>
      <c r="M6" s="154">
        <f t="shared" si="2"/>
        <v>1000</v>
      </c>
      <c r="N6" s="150">
        <f t="shared" si="3"/>
        <v>80</v>
      </c>
      <c r="O6" s="155">
        <f t="shared" si="4"/>
        <v>80</v>
      </c>
      <c r="P6" s="156">
        <v>9</v>
      </c>
      <c r="Q6" s="157">
        <v>2</v>
      </c>
      <c r="R6" s="158">
        <v>7</v>
      </c>
      <c r="S6" s="159">
        <v>2</v>
      </c>
      <c r="T6" s="160">
        <v>1</v>
      </c>
      <c r="U6" s="161">
        <v>0</v>
      </c>
      <c r="V6" s="158">
        <v>4</v>
      </c>
      <c r="W6" s="161">
        <v>1</v>
      </c>
      <c r="X6" s="160">
        <v>8</v>
      </c>
      <c r="Y6" s="161">
        <v>1</v>
      </c>
      <c r="Z6" s="160">
        <v>3</v>
      </c>
      <c r="AA6" s="161">
        <v>2</v>
      </c>
      <c r="AB6" s="160">
        <v>6</v>
      </c>
      <c r="AC6" s="159">
        <v>1</v>
      </c>
      <c r="AD6" s="156">
        <v>11</v>
      </c>
      <c r="AE6" s="157">
        <v>1</v>
      </c>
      <c r="AF6" s="162">
        <v>13</v>
      </c>
      <c r="AG6" s="159">
        <v>2</v>
      </c>
      <c r="AH6" s="158">
        <v>99</v>
      </c>
      <c r="AI6" s="161">
        <v>0</v>
      </c>
      <c r="AJ6" s="158">
        <v>99</v>
      </c>
      <c r="AK6" s="161">
        <v>0</v>
      </c>
      <c r="AL6" s="132"/>
      <c r="AM6" s="133">
        <f t="shared" ref="AM6:AM18" si="27">SUM(Q6+S6+U6+W6+Y6+AA6+AC6+AE6+AG6+AI6+AK6)</f>
        <v>12</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8</v>
      </c>
      <c r="BB6" s="168">
        <f t="shared" si="17"/>
        <v>7</v>
      </c>
      <c r="BC6" s="168">
        <f t="shared" si="18"/>
        <v>14</v>
      </c>
      <c r="BD6" s="169">
        <f t="shared" si="19"/>
        <v>14</v>
      </c>
      <c r="BE6" s="168">
        <f t="shared" si="20"/>
        <v>8</v>
      </c>
      <c r="BF6" s="168">
        <f t="shared" si="21"/>
        <v>11</v>
      </c>
      <c r="BG6" s="168">
        <f t="shared" si="22"/>
        <v>7</v>
      </c>
      <c r="BH6" s="168">
        <f t="shared" si="23"/>
        <v>11</v>
      </c>
      <c r="BI6" s="168">
        <f t="shared" si="24"/>
        <v>0</v>
      </c>
      <c r="BJ6" s="168">
        <f t="shared" si="25"/>
        <v>0</v>
      </c>
      <c r="BK6" s="168">
        <f t="shared" si="26"/>
        <v>0</v>
      </c>
      <c r="BL6" s="170">
        <f>SUM(BA6,BB6,BC6,BD6,BE6,BG6,BF6,BH6,BI6,BJ6,BK6)</f>
        <v>80</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80</v>
      </c>
      <c r="BP6" s="92"/>
    </row>
    <row r="7" spans="1:68" ht="15">
      <c r="A7" s="143">
        <v>3</v>
      </c>
      <c r="B7" s="144" t="s">
        <v>32</v>
      </c>
      <c r="C7" s="395" t="s">
        <v>3</v>
      </c>
      <c r="D7" s="145"/>
      <c r="E7" s="173">
        <f t="shared" ref="E7:E18" si="29">IF(G7=0,0,IF(G7+F7&lt;1000,1000,G7+F7))</f>
        <v>1000</v>
      </c>
      <c r="F7" s="147">
        <f t="shared" si="0"/>
        <v>0</v>
      </c>
      <c r="G7" s="148">
        <v>1000</v>
      </c>
      <c r="H7" s="149">
        <f t="shared" si="1"/>
        <v>21</v>
      </c>
      <c r="I7" s="150">
        <f t="shared" ref="I7:I18" si="30">IF(M7=0,0,G7-M7)</f>
        <v>0</v>
      </c>
      <c r="J7" s="151">
        <v>5</v>
      </c>
      <c r="K7" s="152">
        <v>11</v>
      </c>
      <c r="L7" s="153">
        <v>9</v>
      </c>
      <c r="M7" s="154">
        <f t="shared" si="2"/>
        <v>1000</v>
      </c>
      <c r="N7" s="150">
        <f t="shared" si="3"/>
        <v>81</v>
      </c>
      <c r="O7" s="155">
        <f t="shared" si="4"/>
        <v>81</v>
      </c>
      <c r="P7" s="156">
        <v>10</v>
      </c>
      <c r="Q7" s="157">
        <v>1</v>
      </c>
      <c r="R7" s="158">
        <v>14</v>
      </c>
      <c r="S7" s="159">
        <v>2</v>
      </c>
      <c r="T7" s="160">
        <v>4</v>
      </c>
      <c r="U7" s="161">
        <v>0</v>
      </c>
      <c r="V7" s="158">
        <v>5</v>
      </c>
      <c r="W7" s="161">
        <v>1</v>
      </c>
      <c r="X7" s="160">
        <v>6</v>
      </c>
      <c r="Y7" s="161">
        <v>2</v>
      </c>
      <c r="Z7" s="160">
        <v>2</v>
      </c>
      <c r="AA7" s="161">
        <v>0</v>
      </c>
      <c r="AB7" s="160">
        <v>13</v>
      </c>
      <c r="AC7" s="159">
        <v>2</v>
      </c>
      <c r="AD7" s="156">
        <v>12</v>
      </c>
      <c r="AE7" s="157">
        <v>2</v>
      </c>
      <c r="AF7" s="162">
        <v>1</v>
      </c>
      <c r="AG7" s="159">
        <v>1</v>
      </c>
      <c r="AH7" s="158">
        <v>99</v>
      </c>
      <c r="AI7" s="161">
        <v>0</v>
      </c>
      <c r="AJ7" s="158">
        <v>99</v>
      </c>
      <c r="AK7" s="161">
        <v>0</v>
      </c>
      <c r="AL7" s="132"/>
      <c r="AM7" s="133">
        <f t="shared" si="27"/>
        <v>11</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9</v>
      </c>
      <c r="BB7" s="168">
        <f t="shared" si="17"/>
        <v>9</v>
      </c>
      <c r="BC7" s="168">
        <f t="shared" si="18"/>
        <v>14</v>
      </c>
      <c r="BD7" s="169">
        <f t="shared" si="19"/>
        <v>11</v>
      </c>
      <c r="BE7" s="168">
        <f t="shared" si="20"/>
        <v>7</v>
      </c>
      <c r="BF7" s="168">
        <f t="shared" si="21"/>
        <v>12</v>
      </c>
      <c r="BG7" s="168">
        <f t="shared" si="22"/>
        <v>0</v>
      </c>
      <c r="BH7" s="168">
        <f t="shared" si="23"/>
        <v>5</v>
      </c>
      <c r="BI7" s="168">
        <f t="shared" si="24"/>
        <v>14</v>
      </c>
      <c r="BJ7" s="168">
        <f t="shared" si="25"/>
        <v>0</v>
      </c>
      <c r="BK7" s="168">
        <f t="shared" si="26"/>
        <v>0</v>
      </c>
      <c r="BL7" s="170">
        <f t="shared" ref="BL7:BL18" si="31">SUM(BA7,BB7,BC7,BD7,BE7,BG7,BF7,BH7,BI7,BJ7,BK7)</f>
        <v>81</v>
      </c>
      <c r="BM7" s="164">
        <f t="shared" ref="BM7:BM18" si="32">IF($AX$1&gt;7,(IF($AX$1=8,MIN(BA7:BH7),IF($AX$1=9,MIN(BA7:BI7),IF($AX$1=10,MIN(BA7:BJ7),IF($AX$1=11,MIN(BA7:BK7)))))),(IF($AX$1=4,MIN(BA7:BD7),IF($AX$1=5,MIN(BA7:BE7),IF($AX$1=6,MIN(BA7:BF7),IF($AX$1=7,MIN(BA7:BG7)))))))</f>
        <v>0</v>
      </c>
      <c r="BN7" s="164">
        <f t="shared" ref="BN7:BN18" si="33">IF($AX$1&gt;7,(IF($AX$1=8,MAX(BA7:BH7),IF($AX$1=9,MAX(BA7:BI7),IF($AX$1=10,MAX(BA7:BJ7),IF($AX$1=11,MAX(BA7:BK7)))))),(IF($AX$1=4,MAX(BA7:BD7),IF($AX$1=5,MAX(BA7:BE7),IF($AX$1=6,MAX(BA7:BF7),IF($AX$1=7,MAX(BA7:BG7)))))))</f>
        <v>14</v>
      </c>
      <c r="BO7" s="171">
        <f t="shared" si="28"/>
        <v>81</v>
      </c>
      <c r="BP7" s="92"/>
    </row>
    <row r="8" spans="1:68" ht="15">
      <c r="A8" s="143">
        <v>4</v>
      </c>
      <c r="B8" s="144" t="s">
        <v>14</v>
      </c>
      <c r="C8" s="148" t="s">
        <v>13</v>
      </c>
      <c r="D8" s="145"/>
      <c r="E8" s="173">
        <f t="shared" si="29"/>
        <v>1030</v>
      </c>
      <c r="F8" s="147">
        <f t="shared" si="0"/>
        <v>30</v>
      </c>
      <c r="G8" s="148">
        <v>1000</v>
      </c>
      <c r="H8" s="149">
        <f t="shared" si="1"/>
        <v>24.36</v>
      </c>
      <c r="I8" s="150">
        <f t="shared" si="30"/>
        <v>0</v>
      </c>
      <c r="J8" s="369">
        <v>1</v>
      </c>
      <c r="K8" s="152">
        <v>14</v>
      </c>
      <c r="L8" s="153">
        <v>9</v>
      </c>
      <c r="M8" s="154">
        <f t="shared" si="2"/>
        <v>1000</v>
      </c>
      <c r="N8" s="150">
        <f t="shared" si="3"/>
        <v>91</v>
      </c>
      <c r="O8" s="155">
        <f t="shared" si="4"/>
        <v>84</v>
      </c>
      <c r="P8" s="156">
        <v>11</v>
      </c>
      <c r="Q8" s="157">
        <v>2</v>
      </c>
      <c r="R8" s="158">
        <v>5</v>
      </c>
      <c r="S8" s="159">
        <v>1</v>
      </c>
      <c r="T8" s="160">
        <v>3</v>
      </c>
      <c r="U8" s="161">
        <v>2</v>
      </c>
      <c r="V8" s="158">
        <v>2</v>
      </c>
      <c r="W8" s="161">
        <v>1</v>
      </c>
      <c r="X8" s="160">
        <v>1</v>
      </c>
      <c r="Y8" s="161">
        <v>1</v>
      </c>
      <c r="Z8" s="160">
        <v>9</v>
      </c>
      <c r="AA8" s="161">
        <v>1</v>
      </c>
      <c r="AB8" s="160">
        <v>8</v>
      </c>
      <c r="AC8" s="159">
        <v>2</v>
      </c>
      <c r="AD8" s="174">
        <v>6</v>
      </c>
      <c r="AE8" s="157">
        <v>2</v>
      </c>
      <c r="AF8" s="162">
        <v>14</v>
      </c>
      <c r="AG8" s="159">
        <v>2</v>
      </c>
      <c r="AH8" s="158">
        <v>99</v>
      </c>
      <c r="AI8" s="161">
        <v>0</v>
      </c>
      <c r="AJ8" s="158">
        <v>99</v>
      </c>
      <c r="AK8" s="161">
        <v>0</v>
      </c>
      <c r="AL8" s="132"/>
      <c r="AM8" s="133">
        <f t="shared" si="27"/>
        <v>14</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11</v>
      </c>
      <c r="BB8" s="168">
        <f t="shared" si="17"/>
        <v>11</v>
      </c>
      <c r="BC8" s="168">
        <f t="shared" si="18"/>
        <v>11</v>
      </c>
      <c r="BD8" s="169">
        <f t="shared" si="19"/>
        <v>12</v>
      </c>
      <c r="BE8" s="168">
        <f t="shared" si="20"/>
        <v>14</v>
      </c>
      <c r="BF8" s="168">
        <f t="shared" si="21"/>
        <v>8</v>
      </c>
      <c r="BG8" s="168">
        <f t="shared" si="22"/>
        <v>8</v>
      </c>
      <c r="BH8" s="168">
        <f t="shared" si="23"/>
        <v>7</v>
      </c>
      <c r="BI8" s="168">
        <f t="shared" si="24"/>
        <v>9</v>
      </c>
      <c r="BJ8" s="168">
        <f t="shared" si="25"/>
        <v>0</v>
      </c>
      <c r="BK8" s="168">
        <f t="shared" si="26"/>
        <v>0</v>
      </c>
      <c r="BL8" s="170">
        <f t="shared" si="31"/>
        <v>91</v>
      </c>
      <c r="BM8" s="164">
        <f t="shared" si="32"/>
        <v>7</v>
      </c>
      <c r="BN8" s="164">
        <f t="shared" si="33"/>
        <v>14</v>
      </c>
      <c r="BO8" s="171">
        <f t="shared" si="28"/>
        <v>84</v>
      </c>
      <c r="BP8" s="92"/>
    </row>
    <row r="9" spans="1:68" ht="15">
      <c r="A9" s="143">
        <v>5</v>
      </c>
      <c r="B9" s="144" t="s">
        <v>37</v>
      </c>
      <c r="C9" s="405" t="s">
        <v>36</v>
      </c>
      <c r="D9" s="145"/>
      <c r="E9" s="173">
        <f t="shared" si="29"/>
        <v>1000</v>
      </c>
      <c r="F9" s="147">
        <f t="shared" si="0"/>
        <v>0</v>
      </c>
      <c r="G9" s="148">
        <v>1000</v>
      </c>
      <c r="H9" s="149">
        <f t="shared" si="1"/>
        <v>20.16</v>
      </c>
      <c r="I9" s="150">
        <f t="shared" si="30"/>
        <v>0</v>
      </c>
      <c r="J9" s="151">
        <v>6</v>
      </c>
      <c r="K9" s="152">
        <v>11</v>
      </c>
      <c r="L9" s="153">
        <v>9</v>
      </c>
      <c r="M9" s="154">
        <f t="shared" si="2"/>
        <v>1000</v>
      </c>
      <c r="N9" s="150">
        <f t="shared" si="3"/>
        <v>73</v>
      </c>
      <c r="O9" s="155">
        <f t="shared" si="4"/>
        <v>73</v>
      </c>
      <c r="P9" s="156">
        <v>12</v>
      </c>
      <c r="Q9" s="157">
        <v>2</v>
      </c>
      <c r="R9" s="158">
        <v>4</v>
      </c>
      <c r="S9" s="159">
        <v>1</v>
      </c>
      <c r="T9" s="160">
        <v>10</v>
      </c>
      <c r="U9" s="161">
        <v>0</v>
      </c>
      <c r="V9" s="158">
        <v>3</v>
      </c>
      <c r="W9" s="161">
        <v>1</v>
      </c>
      <c r="X9" s="160">
        <v>9</v>
      </c>
      <c r="Y9" s="161">
        <v>0</v>
      </c>
      <c r="Z9" s="160">
        <v>8</v>
      </c>
      <c r="AA9" s="161">
        <v>1</v>
      </c>
      <c r="AB9" s="160">
        <v>7</v>
      </c>
      <c r="AC9" s="159">
        <v>2</v>
      </c>
      <c r="AD9" s="156">
        <v>13</v>
      </c>
      <c r="AE9" s="157">
        <v>2</v>
      </c>
      <c r="AF9" s="162">
        <v>11</v>
      </c>
      <c r="AG9" s="159">
        <v>2</v>
      </c>
      <c r="AH9" s="158">
        <v>99</v>
      </c>
      <c r="AI9" s="161">
        <v>0</v>
      </c>
      <c r="AJ9" s="158">
        <v>99</v>
      </c>
      <c r="AK9" s="161">
        <v>0</v>
      </c>
      <c r="AL9" s="132"/>
      <c r="AM9" s="133">
        <f t="shared" si="27"/>
        <v>11</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5</v>
      </c>
      <c r="BB9" s="168">
        <f t="shared" si="17"/>
        <v>14</v>
      </c>
      <c r="BC9" s="168">
        <f t="shared" si="18"/>
        <v>9</v>
      </c>
      <c r="BD9" s="169">
        <f t="shared" si="19"/>
        <v>11</v>
      </c>
      <c r="BE9" s="168">
        <f t="shared" si="20"/>
        <v>8</v>
      </c>
      <c r="BF9" s="168">
        <f t="shared" si="21"/>
        <v>8</v>
      </c>
      <c r="BG9" s="168">
        <f t="shared" si="22"/>
        <v>7</v>
      </c>
      <c r="BH9" s="168">
        <f t="shared" si="23"/>
        <v>0</v>
      </c>
      <c r="BI9" s="168">
        <f t="shared" si="24"/>
        <v>11</v>
      </c>
      <c r="BJ9" s="168">
        <f t="shared" si="25"/>
        <v>0</v>
      </c>
      <c r="BK9" s="168">
        <f t="shared" si="26"/>
        <v>0</v>
      </c>
      <c r="BL9" s="170">
        <f t="shared" si="31"/>
        <v>73</v>
      </c>
      <c r="BM9" s="164">
        <f t="shared" si="32"/>
        <v>0</v>
      </c>
      <c r="BN9" s="164">
        <f t="shared" si="33"/>
        <v>14</v>
      </c>
      <c r="BO9" s="171">
        <f t="shared" si="28"/>
        <v>73</v>
      </c>
      <c r="BP9" s="92"/>
    </row>
    <row r="10" spans="1:68" ht="15">
      <c r="A10" s="143">
        <v>6</v>
      </c>
      <c r="B10" s="144" t="s">
        <v>112</v>
      </c>
      <c r="C10" s="405" t="s">
        <v>17</v>
      </c>
      <c r="D10" s="145"/>
      <c r="E10" s="173">
        <f t="shared" si="29"/>
        <v>1000</v>
      </c>
      <c r="F10" s="147">
        <f t="shared" si="0"/>
        <v>0</v>
      </c>
      <c r="G10" s="148">
        <v>1000</v>
      </c>
      <c r="H10" s="149">
        <f t="shared" si="1"/>
        <v>15.959999999999999</v>
      </c>
      <c r="I10" s="150">
        <f t="shared" si="30"/>
        <v>0</v>
      </c>
      <c r="J10" s="151">
        <v>11</v>
      </c>
      <c r="K10" s="152">
        <v>7</v>
      </c>
      <c r="L10" s="153">
        <v>9</v>
      </c>
      <c r="M10" s="154">
        <f t="shared" si="2"/>
        <v>1000</v>
      </c>
      <c r="N10" s="150">
        <f t="shared" si="3"/>
        <v>83</v>
      </c>
      <c r="O10" s="155">
        <f t="shared" si="4"/>
        <v>83</v>
      </c>
      <c r="P10" s="156">
        <v>13</v>
      </c>
      <c r="Q10" s="157">
        <v>2</v>
      </c>
      <c r="R10" s="158">
        <v>1</v>
      </c>
      <c r="S10" s="159">
        <v>0</v>
      </c>
      <c r="T10" s="160">
        <v>11</v>
      </c>
      <c r="U10" s="161">
        <v>0</v>
      </c>
      <c r="V10" s="158">
        <v>12</v>
      </c>
      <c r="W10" s="161">
        <v>2</v>
      </c>
      <c r="X10" s="160">
        <v>3</v>
      </c>
      <c r="Y10" s="161">
        <v>0</v>
      </c>
      <c r="Z10" s="160">
        <v>7</v>
      </c>
      <c r="AA10" s="161">
        <v>2</v>
      </c>
      <c r="AB10" s="160">
        <v>2</v>
      </c>
      <c r="AC10" s="159">
        <v>1</v>
      </c>
      <c r="AD10" s="174">
        <v>4</v>
      </c>
      <c r="AE10" s="157">
        <v>0</v>
      </c>
      <c r="AF10" s="162">
        <v>10</v>
      </c>
      <c r="AG10" s="159">
        <v>0</v>
      </c>
      <c r="AH10" s="158">
        <v>99</v>
      </c>
      <c r="AI10" s="161">
        <v>0</v>
      </c>
      <c r="AJ10" s="158">
        <v>99</v>
      </c>
      <c r="AK10" s="161">
        <v>0</v>
      </c>
      <c r="AL10" s="132"/>
      <c r="AM10" s="133">
        <f t="shared" si="27"/>
        <v>7</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0</v>
      </c>
      <c r="BB10" s="168">
        <f t="shared" si="17"/>
        <v>14</v>
      </c>
      <c r="BC10" s="168">
        <f t="shared" si="18"/>
        <v>11</v>
      </c>
      <c r="BD10" s="169">
        <f t="shared" si="19"/>
        <v>5</v>
      </c>
      <c r="BE10" s="168">
        <f t="shared" si="20"/>
        <v>11</v>
      </c>
      <c r="BF10" s="168">
        <f t="shared" si="21"/>
        <v>7</v>
      </c>
      <c r="BG10" s="168">
        <f t="shared" si="22"/>
        <v>12</v>
      </c>
      <c r="BH10" s="168">
        <f t="shared" si="23"/>
        <v>14</v>
      </c>
      <c r="BI10" s="168">
        <f t="shared" si="24"/>
        <v>9</v>
      </c>
      <c r="BJ10" s="168">
        <f t="shared" si="25"/>
        <v>0</v>
      </c>
      <c r="BK10" s="168">
        <f t="shared" si="26"/>
        <v>0</v>
      </c>
      <c r="BL10" s="170">
        <f t="shared" si="31"/>
        <v>83</v>
      </c>
      <c r="BM10" s="164">
        <f t="shared" si="32"/>
        <v>0</v>
      </c>
      <c r="BN10" s="164">
        <f t="shared" si="33"/>
        <v>14</v>
      </c>
      <c r="BO10" s="171">
        <f t="shared" si="28"/>
        <v>83</v>
      </c>
      <c r="BP10" s="92"/>
    </row>
    <row r="11" spans="1:68" ht="15">
      <c r="A11" s="143">
        <v>7</v>
      </c>
      <c r="B11" s="144" t="s">
        <v>259</v>
      </c>
      <c r="C11" s="405" t="s">
        <v>36</v>
      </c>
      <c r="D11" s="145"/>
      <c r="E11" s="173">
        <f t="shared" si="29"/>
        <v>1000</v>
      </c>
      <c r="F11" s="147">
        <f t="shared" si="0"/>
        <v>0</v>
      </c>
      <c r="G11" s="148">
        <v>1000</v>
      </c>
      <c r="H11" s="149">
        <f t="shared" si="1"/>
        <v>15.12</v>
      </c>
      <c r="I11" s="150">
        <f t="shared" si="30"/>
        <v>0</v>
      </c>
      <c r="J11" s="151">
        <v>12</v>
      </c>
      <c r="K11" s="152">
        <v>7</v>
      </c>
      <c r="L11" s="153">
        <v>9</v>
      </c>
      <c r="M11" s="154">
        <f t="shared" si="2"/>
        <v>1000</v>
      </c>
      <c r="N11" s="150">
        <f t="shared" si="3"/>
        <v>69</v>
      </c>
      <c r="O11" s="155">
        <f t="shared" si="4"/>
        <v>69</v>
      </c>
      <c r="P11" s="156">
        <v>14</v>
      </c>
      <c r="Q11" s="157">
        <v>1</v>
      </c>
      <c r="R11" s="158">
        <v>2</v>
      </c>
      <c r="S11" s="159">
        <v>0</v>
      </c>
      <c r="T11" s="160">
        <v>12</v>
      </c>
      <c r="U11" s="161">
        <v>1</v>
      </c>
      <c r="V11" s="158">
        <v>8</v>
      </c>
      <c r="W11" s="161">
        <v>0</v>
      </c>
      <c r="X11" s="160">
        <v>13</v>
      </c>
      <c r="Y11" s="161">
        <v>2</v>
      </c>
      <c r="Z11" s="160">
        <v>6</v>
      </c>
      <c r="AA11" s="161">
        <v>0</v>
      </c>
      <c r="AB11" s="160">
        <v>5</v>
      </c>
      <c r="AC11" s="159">
        <v>0</v>
      </c>
      <c r="AD11" s="175">
        <v>10</v>
      </c>
      <c r="AE11" s="157">
        <v>1</v>
      </c>
      <c r="AF11" s="162">
        <v>9</v>
      </c>
      <c r="AG11" s="159">
        <v>2</v>
      </c>
      <c r="AH11" s="158">
        <v>99</v>
      </c>
      <c r="AI11" s="161">
        <v>0</v>
      </c>
      <c r="AJ11" s="158">
        <v>99</v>
      </c>
      <c r="AK11" s="161">
        <v>0</v>
      </c>
      <c r="AL11" s="132"/>
      <c r="AM11" s="133">
        <f t="shared" si="27"/>
        <v>7</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9</v>
      </c>
      <c r="BB11" s="168">
        <f t="shared" si="17"/>
        <v>12</v>
      </c>
      <c r="BC11" s="168">
        <f t="shared" si="18"/>
        <v>5</v>
      </c>
      <c r="BD11" s="169">
        <f t="shared" si="19"/>
        <v>8</v>
      </c>
      <c r="BE11" s="168">
        <f t="shared" si="20"/>
        <v>0</v>
      </c>
      <c r="BF11" s="168">
        <f t="shared" si="21"/>
        <v>7</v>
      </c>
      <c r="BG11" s="168">
        <f t="shared" si="22"/>
        <v>11</v>
      </c>
      <c r="BH11" s="168">
        <f t="shared" si="23"/>
        <v>9</v>
      </c>
      <c r="BI11" s="168">
        <f t="shared" si="24"/>
        <v>8</v>
      </c>
      <c r="BJ11" s="168">
        <f t="shared" si="25"/>
        <v>0</v>
      </c>
      <c r="BK11" s="168">
        <f t="shared" si="26"/>
        <v>0</v>
      </c>
      <c r="BL11" s="170">
        <f t="shared" si="31"/>
        <v>69</v>
      </c>
      <c r="BM11" s="164">
        <f t="shared" si="32"/>
        <v>0</v>
      </c>
      <c r="BN11" s="164">
        <f t="shared" si="33"/>
        <v>12</v>
      </c>
      <c r="BO11" s="171">
        <f t="shared" si="28"/>
        <v>69</v>
      </c>
      <c r="BP11" s="92"/>
    </row>
    <row r="12" spans="1:68" ht="15">
      <c r="A12" s="143">
        <v>8</v>
      </c>
      <c r="B12" s="144" t="s">
        <v>38</v>
      </c>
      <c r="C12" s="405" t="s">
        <v>17</v>
      </c>
      <c r="D12" s="176"/>
      <c r="E12" s="173">
        <f t="shared" si="29"/>
        <v>1000</v>
      </c>
      <c r="F12" s="147">
        <f t="shared" si="0"/>
        <v>0</v>
      </c>
      <c r="G12" s="148">
        <v>1000</v>
      </c>
      <c r="H12" s="149">
        <f t="shared" si="1"/>
        <v>17.64</v>
      </c>
      <c r="I12" s="150">
        <f t="shared" si="30"/>
        <v>0</v>
      </c>
      <c r="J12" s="151">
        <v>9</v>
      </c>
      <c r="K12" s="152">
        <v>8</v>
      </c>
      <c r="L12" s="153">
        <v>9</v>
      </c>
      <c r="M12" s="154">
        <f t="shared" si="2"/>
        <v>1000</v>
      </c>
      <c r="N12" s="150">
        <f t="shared" si="3"/>
        <v>83</v>
      </c>
      <c r="O12" s="155">
        <f t="shared" si="4"/>
        <v>83</v>
      </c>
      <c r="P12" s="156">
        <v>1</v>
      </c>
      <c r="Q12" s="157">
        <v>0</v>
      </c>
      <c r="R12" s="158">
        <v>11</v>
      </c>
      <c r="S12" s="159">
        <v>0</v>
      </c>
      <c r="T12" s="160">
        <v>13</v>
      </c>
      <c r="U12" s="161">
        <v>2</v>
      </c>
      <c r="V12" s="158">
        <v>7</v>
      </c>
      <c r="W12" s="161">
        <v>2</v>
      </c>
      <c r="X12" s="160">
        <v>2</v>
      </c>
      <c r="Y12" s="161">
        <v>1</v>
      </c>
      <c r="Z12" s="160">
        <v>5</v>
      </c>
      <c r="AA12" s="161">
        <v>1</v>
      </c>
      <c r="AB12" s="160">
        <v>4</v>
      </c>
      <c r="AC12" s="159">
        <v>0</v>
      </c>
      <c r="AD12" s="175">
        <v>14</v>
      </c>
      <c r="AE12" s="157">
        <v>0</v>
      </c>
      <c r="AF12" s="162">
        <v>12</v>
      </c>
      <c r="AG12" s="418">
        <v>2</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11</v>
      </c>
      <c r="BC12" s="168">
        <f t="shared" si="18"/>
        <v>0</v>
      </c>
      <c r="BD12" s="169">
        <f t="shared" si="19"/>
        <v>7</v>
      </c>
      <c r="BE12" s="168">
        <f t="shared" si="20"/>
        <v>12</v>
      </c>
      <c r="BF12" s="168">
        <f t="shared" si="21"/>
        <v>11</v>
      </c>
      <c r="BG12" s="168">
        <f t="shared" si="22"/>
        <v>14</v>
      </c>
      <c r="BH12" s="168">
        <f t="shared" si="23"/>
        <v>9</v>
      </c>
      <c r="BI12" s="168">
        <f t="shared" si="24"/>
        <v>5</v>
      </c>
      <c r="BJ12" s="168">
        <f t="shared" si="25"/>
        <v>0</v>
      </c>
      <c r="BK12" s="168">
        <f t="shared" si="26"/>
        <v>0</v>
      </c>
      <c r="BL12" s="170">
        <f t="shared" si="31"/>
        <v>83</v>
      </c>
      <c r="BM12" s="164">
        <f t="shared" si="32"/>
        <v>0</v>
      </c>
      <c r="BN12" s="164">
        <f t="shared" si="33"/>
        <v>14</v>
      </c>
      <c r="BO12" s="171">
        <f t="shared" si="28"/>
        <v>83</v>
      </c>
      <c r="BP12" s="92"/>
    </row>
    <row r="13" spans="1:68" ht="15">
      <c r="A13" s="143">
        <v>9</v>
      </c>
      <c r="B13" s="144" t="s">
        <v>20</v>
      </c>
      <c r="C13" s="395" t="s">
        <v>40</v>
      </c>
      <c r="D13" s="176"/>
      <c r="E13" s="173">
        <f t="shared" si="29"/>
        <v>1000</v>
      </c>
      <c r="F13" s="147">
        <f t="shared" si="0"/>
        <v>0</v>
      </c>
      <c r="G13" s="148">
        <v>1000</v>
      </c>
      <c r="H13" s="149">
        <f t="shared" si="1"/>
        <v>16.8</v>
      </c>
      <c r="I13" s="150">
        <f t="shared" si="30"/>
        <v>0</v>
      </c>
      <c r="J13" s="151">
        <v>10</v>
      </c>
      <c r="K13" s="152">
        <v>8</v>
      </c>
      <c r="L13" s="153">
        <v>9</v>
      </c>
      <c r="M13" s="154">
        <f t="shared" si="2"/>
        <v>1000</v>
      </c>
      <c r="N13" s="150">
        <f t="shared" si="3"/>
        <v>83</v>
      </c>
      <c r="O13" s="155">
        <f t="shared" si="4"/>
        <v>83</v>
      </c>
      <c r="P13" s="156">
        <v>2</v>
      </c>
      <c r="Q13" s="157">
        <v>0</v>
      </c>
      <c r="R13" s="158">
        <v>12</v>
      </c>
      <c r="S13" s="159">
        <v>1</v>
      </c>
      <c r="T13" s="160">
        <v>14</v>
      </c>
      <c r="U13" s="161">
        <v>0</v>
      </c>
      <c r="V13" s="158">
        <v>13</v>
      </c>
      <c r="W13" s="161">
        <v>2</v>
      </c>
      <c r="X13" s="160">
        <v>5</v>
      </c>
      <c r="Y13" s="161">
        <v>2</v>
      </c>
      <c r="Z13" s="160">
        <v>4</v>
      </c>
      <c r="AA13" s="161">
        <v>1</v>
      </c>
      <c r="AB13" s="160">
        <v>11</v>
      </c>
      <c r="AC13" s="159">
        <v>2</v>
      </c>
      <c r="AD13" s="175">
        <v>1</v>
      </c>
      <c r="AE13" s="157">
        <v>0</v>
      </c>
      <c r="AF13" s="162">
        <v>7</v>
      </c>
      <c r="AG13" s="418">
        <v>0</v>
      </c>
      <c r="AH13" s="158">
        <v>99</v>
      </c>
      <c r="AI13" s="161">
        <v>0</v>
      </c>
      <c r="AJ13" s="158">
        <v>99</v>
      </c>
      <c r="AK13" s="161">
        <v>0</v>
      </c>
      <c r="AL13" s="132"/>
      <c r="AM13" s="133">
        <f t="shared" si="27"/>
        <v>8</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12</v>
      </c>
      <c r="BB13" s="168">
        <f t="shared" si="17"/>
        <v>5</v>
      </c>
      <c r="BC13" s="168">
        <f t="shared" si="18"/>
        <v>9</v>
      </c>
      <c r="BD13" s="169">
        <f t="shared" si="19"/>
        <v>0</v>
      </c>
      <c r="BE13" s="168">
        <f t="shared" si="20"/>
        <v>11</v>
      </c>
      <c r="BF13" s="168">
        <f t="shared" si="21"/>
        <v>14</v>
      </c>
      <c r="BG13" s="168">
        <f t="shared" si="22"/>
        <v>11</v>
      </c>
      <c r="BH13" s="168">
        <f t="shared" si="23"/>
        <v>14</v>
      </c>
      <c r="BI13" s="168">
        <f t="shared" si="24"/>
        <v>7</v>
      </c>
      <c r="BJ13" s="168">
        <f t="shared" si="25"/>
        <v>0</v>
      </c>
      <c r="BK13" s="168">
        <f t="shared" si="26"/>
        <v>0</v>
      </c>
      <c r="BL13" s="170">
        <f t="shared" si="31"/>
        <v>83</v>
      </c>
      <c r="BM13" s="164">
        <f t="shared" si="32"/>
        <v>0</v>
      </c>
      <c r="BN13" s="164">
        <f t="shared" si="33"/>
        <v>14</v>
      </c>
      <c r="BO13" s="171">
        <f t="shared" si="28"/>
        <v>83</v>
      </c>
      <c r="BP13" s="92"/>
    </row>
    <row r="14" spans="1:68" ht="15">
      <c r="A14" s="143">
        <v>10</v>
      </c>
      <c r="B14" s="144" t="s">
        <v>27</v>
      </c>
      <c r="C14" s="405" t="s">
        <v>17</v>
      </c>
      <c r="D14" s="176"/>
      <c r="E14" s="173">
        <f t="shared" si="29"/>
        <v>1000</v>
      </c>
      <c r="F14" s="147">
        <f t="shared" si="0"/>
        <v>0</v>
      </c>
      <c r="G14" s="148">
        <v>1000</v>
      </c>
      <c r="H14" s="149">
        <f t="shared" si="1"/>
        <v>18.48</v>
      </c>
      <c r="I14" s="150">
        <f t="shared" si="30"/>
        <v>0</v>
      </c>
      <c r="J14" s="151">
        <v>8</v>
      </c>
      <c r="K14" s="152">
        <v>9</v>
      </c>
      <c r="L14" s="153">
        <v>9</v>
      </c>
      <c r="M14" s="154">
        <f t="shared" si="2"/>
        <v>1000</v>
      </c>
      <c r="N14" s="150">
        <f t="shared" si="3"/>
        <v>75</v>
      </c>
      <c r="O14" s="155">
        <f t="shared" si="4"/>
        <v>75</v>
      </c>
      <c r="P14" s="156">
        <v>3</v>
      </c>
      <c r="Q14" s="157">
        <v>1</v>
      </c>
      <c r="R14" s="158">
        <v>13</v>
      </c>
      <c r="S14" s="159">
        <v>2</v>
      </c>
      <c r="T14" s="160">
        <v>5</v>
      </c>
      <c r="U14" s="161">
        <v>2</v>
      </c>
      <c r="V14" s="158">
        <v>1</v>
      </c>
      <c r="W14" s="161">
        <v>0</v>
      </c>
      <c r="X14" s="160">
        <v>11</v>
      </c>
      <c r="Y14" s="161">
        <v>0</v>
      </c>
      <c r="Z14" s="160">
        <v>14</v>
      </c>
      <c r="AA14" s="161">
        <v>0</v>
      </c>
      <c r="AB14" s="160">
        <v>12</v>
      </c>
      <c r="AC14" s="159">
        <v>1</v>
      </c>
      <c r="AD14" s="156">
        <v>7</v>
      </c>
      <c r="AE14" s="157">
        <v>1</v>
      </c>
      <c r="AF14" s="162">
        <v>6</v>
      </c>
      <c r="AG14" s="159">
        <v>2</v>
      </c>
      <c r="AH14" s="158">
        <v>99</v>
      </c>
      <c r="AI14" s="161">
        <v>0</v>
      </c>
      <c r="AJ14" s="158">
        <v>99</v>
      </c>
      <c r="AK14" s="161">
        <v>0</v>
      </c>
      <c r="AL14" s="132"/>
      <c r="AM14" s="133">
        <f t="shared" si="27"/>
        <v>9</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11</v>
      </c>
      <c r="BB14" s="168">
        <f t="shared" si="17"/>
        <v>0</v>
      </c>
      <c r="BC14" s="168">
        <f t="shared" si="18"/>
        <v>11</v>
      </c>
      <c r="BD14" s="169">
        <f t="shared" si="19"/>
        <v>14</v>
      </c>
      <c r="BE14" s="168">
        <f t="shared" si="20"/>
        <v>11</v>
      </c>
      <c r="BF14" s="168">
        <f t="shared" si="21"/>
        <v>9</v>
      </c>
      <c r="BG14" s="168">
        <f t="shared" si="22"/>
        <v>5</v>
      </c>
      <c r="BH14" s="168">
        <f t="shared" si="23"/>
        <v>7</v>
      </c>
      <c r="BI14" s="168">
        <f t="shared" si="24"/>
        <v>7</v>
      </c>
      <c r="BJ14" s="168">
        <f t="shared" si="25"/>
        <v>0</v>
      </c>
      <c r="BK14" s="168">
        <f t="shared" si="26"/>
        <v>0</v>
      </c>
      <c r="BL14" s="170">
        <f t="shared" si="31"/>
        <v>75</v>
      </c>
      <c r="BM14" s="164">
        <f t="shared" si="32"/>
        <v>0</v>
      </c>
      <c r="BN14" s="164">
        <f t="shared" si="33"/>
        <v>14</v>
      </c>
      <c r="BO14" s="171">
        <f t="shared" si="28"/>
        <v>75</v>
      </c>
      <c r="BP14" s="92"/>
    </row>
    <row r="15" spans="1:68" ht="15">
      <c r="A15" s="143">
        <v>11</v>
      </c>
      <c r="B15" s="144" t="s">
        <v>30</v>
      </c>
      <c r="C15" s="405" t="s">
        <v>29</v>
      </c>
      <c r="D15" s="176"/>
      <c r="E15" s="173">
        <f t="shared" si="29"/>
        <v>1000</v>
      </c>
      <c r="F15" s="147">
        <f t="shared" si="0"/>
        <v>0</v>
      </c>
      <c r="G15" s="148">
        <v>1000</v>
      </c>
      <c r="H15" s="149">
        <f t="shared" si="1"/>
        <v>21.84</v>
      </c>
      <c r="I15" s="150">
        <f t="shared" si="30"/>
        <v>0</v>
      </c>
      <c r="J15" s="151">
        <v>4</v>
      </c>
      <c r="K15" s="152">
        <v>11</v>
      </c>
      <c r="L15" s="153">
        <v>9</v>
      </c>
      <c r="M15" s="154">
        <f t="shared" si="2"/>
        <v>1000</v>
      </c>
      <c r="N15" s="150">
        <f t="shared" si="3"/>
        <v>92</v>
      </c>
      <c r="O15" s="155">
        <f t="shared" si="4"/>
        <v>85</v>
      </c>
      <c r="P15" s="156">
        <v>4</v>
      </c>
      <c r="Q15" s="157">
        <v>0</v>
      </c>
      <c r="R15" s="158">
        <v>8</v>
      </c>
      <c r="S15" s="159">
        <v>2</v>
      </c>
      <c r="T15" s="160">
        <v>6</v>
      </c>
      <c r="U15" s="161">
        <v>2</v>
      </c>
      <c r="V15" s="158">
        <v>14</v>
      </c>
      <c r="W15" s="161">
        <v>2</v>
      </c>
      <c r="X15" s="160">
        <v>10</v>
      </c>
      <c r="Y15" s="161">
        <v>2</v>
      </c>
      <c r="Z15" s="160">
        <v>1</v>
      </c>
      <c r="AA15" s="161">
        <v>2</v>
      </c>
      <c r="AB15" s="160">
        <v>9</v>
      </c>
      <c r="AC15" s="159">
        <v>0</v>
      </c>
      <c r="AD15" s="174">
        <v>2</v>
      </c>
      <c r="AE15" s="157">
        <v>1</v>
      </c>
      <c r="AF15" s="162">
        <v>5</v>
      </c>
      <c r="AG15" s="159">
        <v>0</v>
      </c>
      <c r="AH15" s="158">
        <v>99</v>
      </c>
      <c r="AI15" s="161">
        <v>0</v>
      </c>
      <c r="AJ15" s="158">
        <v>99</v>
      </c>
      <c r="AK15" s="161">
        <v>0</v>
      </c>
      <c r="AL15" s="132"/>
      <c r="AM15" s="133">
        <f t="shared" si="27"/>
        <v>11</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1000</v>
      </c>
      <c r="AX15" s="165">
        <f t="shared" si="14"/>
        <v>0</v>
      </c>
      <c r="AY15" s="166">
        <f t="shared" si="15"/>
        <v>0</v>
      </c>
      <c r="AZ15" s="86"/>
      <c r="BA15" s="167">
        <f t="shared" si="16"/>
        <v>14</v>
      </c>
      <c r="BB15" s="168">
        <f t="shared" si="17"/>
        <v>8</v>
      </c>
      <c r="BC15" s="168">
        <f t="shared" si="18"/>
        <v>7</v>
      </c>
      <c r="BD15" s="169">
        <f t="shared" si="19"/>
        <v>9</v>
      </c>
      <c r="BE15" s="168">
        <f t="shared" si="20"/>
        <v>9</v>
      </c>
      <c r="BF15" s="168">
        <f t="shared" si="21"/>
        <v>14</v>
      </c>
      <c r="BG15" s="168">
        <f t="shared" si="22"/>
        <v>8</v>
      </c>
      <c r="BH15" s="168">
        <f t="shared" si="23"/>
        <v>12</v>
      </c>
      <c r="BI15" s="168">
        <f t="shared" si="24"/>
        <v>11</v>
      </c>
      <c r="BJ15" s="168">
        <f t="shared" si="25"/>
        <v>0</v>
      </c>
      <c r="BK15" s="168">
        <f t="shared" si="26"/>
        <v>0</v>
      </c>
      <c r="BL15" s="170">
        <f t="shared" si="31"/>
        <v>92</v>
      </c>
      <c r="BM15" s="164">
        <f t="shared" si="32"/>
        <v>7</v>
      </c>
      <c r="BN15" s="164">
        <f t="shared" si="33"/>
        <v>14</v>
      </c>
      <c r="BO15" s="171">
        <f t="shared" si="28"/>
        <v>85</v>
      </c>
      <c r="BP15" s="92"/>
    </row>
    <row r="16" spans="1:68" ht="15">
      <c r="A16" s="143">
        <v>12</v>
      </c>
      <c r="B16" s="144" t="s">
        <v>147</v>
      </c>
      <c r="C16" s="395" t="s">
        <v>40</v>
      </c>
      <c r="D16" s="176"/>
      <c r="E16" s="173">
        <f t="shared" si="29"/>
        <v>1000</v>
      </c>
      <c r="F16" s="147">
        <f t="shared" si="0"/>
        <v>0</v>
      </c>
      <c r="G16" s="148">
        <v>1000</v>
      </c>
      <c r="H16" s="149">
        <f t="shared" si="1"/>
        <v>14.28</v>
      </c>
      <c r="I16" s="150">
        <f t="shared" si="30"/>
        <v>0</v>
      </c>
      <c r="J16" s="151">
        <v>13</v>
      </c>
      <c r="K16" s="152">
        <v>5</v>
      </c>
      <c r="L16" s="153">
        <v>9</v>
      </c>
      <c r="M16" s="154">
        <f t="shared" si="2"/>
        <v>1000</v>
      </c>
      <c r="N16" s="150">
        <f t="shared" si="3"/>
        <v>70</v>
      </c>
      <c r="O16" s="155">
        <f t="shared" si="4"/>
        <v>70</v>
      </c>
      <c r="P16" s="156">
        <v>5</v>
      </c>
      <c r="Q16" s="157">
        <v>0</v>
      </c>
      <c r="R16" s="158">
        <v>9</v>
      </c>
      <c r="S16" s="159">
        <v>1</v>
      </c>
      <c r="T16" s="160">
        <v>7</v>
      </c>
      <c r="U16" s="161">
        <v>1</v>
      </c>
      <c r="V16" s="158">
        <v>6</v>
      </c>
      <c r="W16" s="161">
        <v>0</v>
      </c>
      <c r="X16" s="160">
        <v>14</v>
      </c>
      <c r="Y16" s="161">
        <v>0</v>
      </c>
      <c r="Z16" s="160">
        <v>13</v>
      </c>
      <c r="AA16" s="161">
        <v>2</v>
      </c>
      <c r="AB16" s="160">
        <v>10</v>
      </c>
      <c r="AC16" s="159">
        <v>1</v>
      </c>
      <c r="AD16" s="156">
        <v>3</v>
      </c>
      <c r="AE16" s="157">
        <v>0</v>
      </c>
      <c r="AF16" s="162">
        <v>8</v>
      </c>
      <c r="AG16" s="159">
        <v>0</v>
      </c>
      <c r="AH16" s="158">
        <v>99</v>
      </c>
      <c r="AI16" s="161">
        <v>0</v>
      </c>
      <c r="AJ16" s="158">
        <v>99</v>
      </c>
      <c r="AK16" s="161">
        <v>0</v>
      </c>
      <c r="AL16" s="132"/>
      <c r="AM16" s="133">
        <f t="shared" si="27"/>
        <v>5</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1000</v>
      </c>
      <c r="AX16" s="165">
        <f t="shared" si="14"/>
        <v>0</v>
      </c>
      <c r="AY16" s="166">
        <f t="shared" si="15"/>
        <v>0</v>
      </c>
      <c r="AZ16" s="86"/>
      <c r="BA16" s="167">
        <f t="shared" si="16"/>
        <v>11</v>
      </c>
      <c r="BB16" s="168">
        <f t="shared" si="17"/>
        <v>8</v>
      </c>
      <c r="BC16" s="168">
        <f t="shared" si="18"/>
        <v>7</v>
      </c>
      <c r="BD16" s="169">
        <f t="shared" si="19"/>
        <v>7</v>
      </c>
      <c r="BE16" s="168">
        <f t="shared" si="20"/>
        <v>9</v>
      </c>
      <c r="BF16" s="168">
        <f t="shared" si="21"/>
        <v>0</v>
      </c>
      <c r="BG16" s="168">
        <f t="shared" si="22"/>
        <v>9</v>
      </c>
      <c r="BH16" s="168">
        <f t="shared" si="23"/>
        <v>11</v>
      </c>
      <c r="BI16" s="168">
        <f t="shared" si="24"/>
        <v>8</v>
      </c>
      <c r="BJ16" s="168">
        <f t="shared" si="25"/>
        <v>0</v>
      </c>
      <c r="BK16" s="168">
        <f t="shared" si="26"/>
        <v>0</v>
      </c>
      <c r="BL16" s="170">
        <f t="shared" si="31"/>
        <v>70</v>
      </c>
      <c r="BM16" s="164">
        <f t="shared" si="32"/>
        <v>0</v>
      </c>
      <c r="BN16" s="164">
        <f t="shared" si="33"/>
        <v>11</v>
      </c>
      <c r="BO16" s="171">
        <f t="shared" si="28"/>
        <v>70</v>
      </c>
      <c r="BP16" s="92"/>
    </row>
    <row r="17" spans="1:256" ht="15">
      <c r="A17" s="143">
        <v>13</v>
      </c>
      <c r="B17" s="144" t="s">
        <v>119</v>
      </c>
      <c r="C17" s="405" t="s">
        <v>17</v>
      </c>
      <c r="D17" s="145"/>
      <c r="E17" s="173">
        <f t="shared" si="29"/>
        <v>1000</v>
      </c>
      <c r="F17" s="147">
        <f t="shared" si="0"/>
        <v>0</v>
      </c>
      <c r="G17" s="148">
        <v>1000</v>
      </c>
      <c r="H17" s="149">
        <f t="shared" si="1"/>
        <v>13.44</v>
      </c>
      <c r="I17" s="150">
        <f t="shared" si="30"/>
        <v>0</v>
      </c>
      <c r="J17" s="151">
        <v>14</v>
      </c>
      <c r="K17" s="152">
        <v>0</v>
      </c>
      <c r="L17" s="153">
        <v>9</v>
      </c>
      <c r="M17" s="154">
        <f t="shared" si="2"/>
        <v>1000</v>
      </c>
      <c r="N17" s="150">
        <f t="shared" si="3"/>
        <v>78</v>
      </c>
      <c r="O17" s="155">
        <f t="shared" si="4"/>
        <v>73</v>
      </c>
      <c r="P17" s="156">
        <v>6</v>
      </c>
      <c r="Q17" s="157">
        <v>0</v>
      </c>
      <c r="R17" s="158">
        <v>10</v>
      </c>
      <c r="S17" s="159">
        <v>0</v>
      </c>
      <c r="T17" s="160">
        <v>8</v>
      </c>
      <c r="U17" s="161">
        <v>0</v>
      </c>
      <c r="V17" s="158">
        <v>9</v>
      </c>
      <c r="W17" s="161">
        <v>0</v>
      </c>
      <c r="X17" s="160">
        <v>7</v>
      </c>
      <c r="Y17" s="161">
        <v>0</v>
      </c>
      <c r="Z17" s="160">
        <v>12</v>
      </c>
      <c r="AA17" s="161">
        <v>0</v>
      </c>
      <c r="AB17" s="160">
        <v>3</v>
      </c>
      <c r="AC17" s="159">
        <v>0</v>
      </c>
      <c r="AD17" s="156">
        <v>5</v>
      </c>
      <c r="AE17" s="157">
        <v>0</v>
      </c>
      <c r="AF17" s="162">
        <v>2</v>
      </c>
      <c r="AG17" s="159">
        <v>0</v>
      </c>
      <c r="AH17" s="158">
        <v>99</v>
      </c>
      <c r="AI17" s="161">
        <v>0</v>
      </c>
      <c r="AJ17" s="158">
        <v>99</v>
      </c>
      <c r="AK17" s="161">
        <v>0</v>
      </c>
      <c r="AL17" s="132"/>
      <c r="AM17" s="133">
        <f t="shared" si="27"/>
        <v>0</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7</v>
      </c>
      <c r="BB17" s="168">
        <f t="shared" si="17"/>
        <v>9</v>
      </c>
      <c r="BC17" s="168">
        <f t="shared" si="18"/>
        <v>8</v>
      </c>
      <c r="BD17" s="169">
        <f t="shared" si="19"/>
        <v>8</v>
      </c>
      <c r="BE17" s="168">
        <f t="shared" si="20"/>
        <v>7</v>
      </c>
      <c r="BF17" s="168">
        <f t="shared" si="21"/>
        <v>5</v>
      </c>
      <c r="BG17" s="168">
        <f t="shared" si="22"/>
        <v>11</v>
      </c>
      <c r="BH17" s="168">
        <f t="shared" si="23"/>
        <v>11</v>
      </c>
      <c r="BI17" s="168">
        <f t="shared" si="24"/>
        <v>12</v>
      </c>
      <c r="BJ17" s="168">
        <f t="shared" si="25"/>
        <v>0</v>
      </c>
      <c r="BK17" s="168">
        <f t="shared" si="26"/>
        <v>0</v>
      </c>
      <c r="BL17" s="170">
        <f t="shared" si="31"/>
        <v>78</v>
      </c>
      <c r="BM17" s="164">
        <f t="shared" si="32"/>
        <v>5</v>
      </c>
      <c r="BN17" s="164">
        <f t="shared" si="33"/>
        <v>12</v>
      </c>
      <c r="BO17" s="171">
        <f t="shared" si="28"/>
        <v>73</v>
      </c>
      <c r="BP17" s="92"/>
    </row>
    <row r="18" spans="1:256" ht="15">
      <c r="A18" s="143">
        <v>14</v>
      </c>
      <c r="B18" s="144" t="s">
        <v>18</v>
      </c>
      <c r="C18" s="405" t="s">
        <v>17</v>
      </c>
      <c r="D18" s="145"/>
      <c r="E18" s="173">
        <f t="shared" si="29"/>
        <v>1000</v>
      </c>
      <c r="F18" s="147">
        <f t="shared" si="0"/>
        <v>0</v>
      </c>
      <c r="G18" s="148">
        <v>1000</v>
      </c>
      <c r="H18" s="149">
        <f t="shared" si="1"/>
        <v>19.32</v>
      </c>
      <c r="I18" s="150">
        <f t="shared" si="30"/>
        <v>0</v>
      </c>
      <c r="J18" s="151">
        <v>7</v>
      </c>
      <c r="K18" s="152">
        <v>9</v>
      </c>
      <c r="L18" s="153">
        <v>9</v>
      </c>
      <c r="M18" s="154">
        <f t="shared" si="2"/>
        <v>1000</v>
      </c>
      <c r="N18" s="150">
        <f t="shared" si="3"/>
        <v>87</v>
      </c>
      <c r="O18" s="155">
        <f t="shared" si="4"/>
        <v>82</v>
      </c>
      <c r="P18" s="156">
        <v>7</v>
      </c>
      <c r="Q18" s="157">
        <v>1</v>
      </c>
      <c r="R18" s="158">
        <v>3</v>
      </c>
      <c r="S18" s="159">
        <v>0</v>
      </c>
      <c r="T18" s="160">
        <v>9</v>
      </c>
      <c r="U18" s="161">
        <v>2</v>
      </c>
      <c r="V18" s="158">
        <v>11</v>
      </c>
      <c r="W18" s="161">
        <v>0</v>
      </c>
      <c r="X18" s="160">
        <v>12</v>
      </c>
      <c r="Y18" s="161">
        <v>2</v>
      </c>
      <c r="Z18" s="160">
        <v>10</v>
      </c>
      <c r="AA18" s="161">
        <v>2</v>
      </c>
      <c r="AB18" s="160">
        <v>1</v>
      </c>
      <c r="AC18" s="159">
        <v>0</v>
      </c>
      <c r="AD18" s="156">
        <v>8</v>
      </c>
      <c r="AE18" s="157">
        <v>2</v>
      </c>
      <c r="AF18" s="162">
        <v>4</v>
      </c>
      <c r="AG18" s="159">
        <v>0</v>
      </c>
      <c r="AH18" s="158">
        <v>99</v>
      </c>
      <c r="AI18" s="161">
        <v>0</v>
      </c>
      <c r="AJ18" s="158">
        <v>99</v>
      </c>
      <c r="AK18" s="161">
        <v>0</v>
      </c>
      <c r="AL18" s="132"/>
      <c r="AM18" s="133">
        <f t="shared" si="27"/>
        <v>9</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7</v>
      </c>
      <c r="BB18" s="168">
        <f t="shared" si="17"/>
        <v>11</v>
      </c>
      <c r="BC18" s="168">
        <f t="shared" si="18"/>
        <v>8</v>
      </c>
      <c r="BD18" s="169">
        <f t="shared" si="19"/>
        <v>11</v>
      </c>
      <c r="BE18" s="168">
        <f t="shared" si="20"/>
        <v>5</v>
      </c>
      <c r="BF18" s="168">
        <f t="shared" si="21"/>
        <v>9</v>
      </c>
      <c r="BG18" s="168">
        <f t="shared" si="22"/>
        <v>14</v>
      </c>
      <c r="BH18" s="168">
        <f t="shared" si="23"/>
        <v>8</v>
      </c>
      <c r="BI18" s="168">
        <f t="shared" si="24"/>
        <v>14</v>
      </c>
      <c r="BJ18" s="168">
        <f t="shared" si="25"/>
        <v>0</v>
      </c>
      <c r="BK18" s="168">
        <f t="shared" si="26"/>
        <v>0</v>
      </c>
      <c r="BL18" s="170">
        <f t="shared" si="31"/>
        <v>87</v>
      </c>
      <c r="BM18" s="164">
        <f t="shared" si="32"/>
        <v>5</v>
      </c>
      <c r="BN18" s="164">
        <f t="shared" si="33"/>
        <v>14</v>
      </c>
      <c r="BO18" s="171">
        <f t="shared" si="28"/>
        <v>82</v>
      </c>
      <c r="BP18" s="92"/>
    </row>
    <row r="19" spans="1:256" ht="14.25" hidden="1" customHeight="1">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0"/>
      <c r="AH23" s="210"/>
      <c r="AI23" s="210"/>
      <c r="AJ23" s="210"/>
      <c r="AK23" s="21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row>
    <row r="27" spans="1:256">
      <c r="A27" s="217" t="s">
        <v>200</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0"/>
      <c r="AH27" s="210"/>
      <c r="AI27" s="210"/>
      <c r="AJ27" s="210"/>
      <c r="AK27" s="210"/>
    </row>
    <row r="28" spans="1:256">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94"/>
      <c r="AM28" s="94"/>
      <c r="AN28" s="94"/>
    </row>
    <row r="29" spans="1:256">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94"/>
      <c r="AM29" s="94"/>
      <c r="AN29" s="94"/>
    </row>
    <row r="30" spans="1:256">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614" priority="97" stopIfTrue="1">
      <formula>A5=0</formula>
    </cfRule>
  </conditionalFormatting>
  <conditionalFormatting sqref="F5:F20">
    <cfRule type="expression" dxfId="613" priority="101" stopIfTrue="1">
      <formula>A5=0</formula>
    </cfRule>
  </conditionalFormatting>
  <conditionalFormatting sqref="H5:H18">
    <cfRule type="expression" dxfId="612" priority="102" stopIfTrue="1">
      <formula>A5=0</formula>
    </cfRule>
  </conditionalFormatting>
  <conditionalFormatting sqref="P5:P18">
    <cfRule type="expression" dxfId="611" priority="103" stopIfTrue="1">
      <formula>A5=0</formula>
    </cfRule>
    <cfRule type="expression" dxfId="610" priority="104" stopIfTrue="1">
      <formula>P5=99</formula>
    </cfRule>
  </conditionalFormatting>
  <conditionalFormatting sqref="M5:M18">
    <cfRule type="expression" dxfId="609" priority="105" stopIfTrue="1">
      <formula>A5=0</formula>
    </cfRule>
  </conditionalFormatting>
  <conditionalFormatting sqref="N5:N18">
    <cfRule type="expression" dxfId="608" priority="106" stopIfTrue="1">
      <formula>A5=0</formula>
    </cfRule>
  </conditionalFormatting>
  <conditionalFormatting sqref="O5:O18">
    <cfRule type="expression" dxfId="607" priority="107" stopIfTrue="1">
      <formula>A5=0</formula>
    </cfRule>
  </conditionalFormatting>
  <conditionalFormatting sqref="Q5:Q18">
    <cfRule type="expression" dxfId="606" priority="108" stopIfTrue="1">
      <formula>A5=0</formula>
    </cfRule>
  </conditionalFormatting>
  <conditionalFormatting sqref="S5:S18">
    <cfRule type="expression" dxfId="605" priority="109" stopIfTrue="1">
      <formula>A5=0</formula>
    </cfRule>
  </conditionalFormatting>
  <conditionalFormatting sqref="U5:U18">
    <cfRule type="expression" dxfId="604" priority="110" stopIfTrue="1">
      <formula>A5=0</formula>
    </cfRule>
  </conditionalFormatting>
  <conditionalFormatting sqref="W5:W18">
    <cfRule type="expression" dxfId="603" priority="111" stopIfTrue="1">
      <formula>A5=0</formula>
    </cfRule>
  </conditionalFormatting>
  <conditionalFormatting sqref="Y5:Y18">
    <cfRule type="expression" dxfId="602" priority="112" stopIfTrue="1">
      <formula>A5=0</formula>
    </cfRule>
  </conditionalFormatting>
  <conditionalFormatting sqref="AA5:AA18">
    <cfRule type="expression" dxfId="601" priority="113" stopIfTrue="1">
      <formula>A5=0</formula>
    </cfRule>
  </conditionalFormatting>
  <conditionalFormatting sqref="B5:B18">
    <cfRule type="expression" dxfId="600" priority="114" stopIfTrue="1">
      <formula>J5=1</formula>
    </cfRule>
    <cfRule type="expression" dxfId="599" priority="115" stopIfTrue="1">
      <formula>J5=2</formula>
    </cfRule>
    <cfRule type="expression" dxfId="598" priority="116" stopIfTrue="1">
      <formula>J5=3</formula>
    </cfRule>
  </conditionalFormatting>
  <conditionalFormatting sqref="AC5:AC18">
    <cfRule type="expression" dxfId="597" priority="121" stopIfTrue="1">
      <formula>A5=0</formula>
    </cfRule>
  </conditionalFormatting>
  <conditionalFormatting sqref="AE5:AE18">
    <cfRule type="expression" dxfId="596" priority="122" stopIfTrue="1">
      <formula>A5=0</formula>
    </cfRule>
  </conditionalFormatting>
  <conditionalFormatting sqref="AG5:AG18">
    <cfRule type="expression" dxfId="595" priority="123" stopIfTrue="1">
      <formula>A5=0</formula>
    </cfRule>
  </conditionalFormatting>
  <conditionalFormatting sqref="AI5:AI18">
    <cfRule type="expression" dxfId="594" priority="124" stopIfTrue="1">
      <formula>A5=0</formula>
    </cfRule>
  </conditionalFormatting>
  <conditionalFormatting sqref="AK5:AK18">
    <cfRule type="expression" dxfId="593" priority="125" stopIfTrue="1">
      <formula>A5=0</formula>
    </cfRule>
  </conditionalFormatting>
  <conditionalFormatting sqref="I5:I18">
    <cfRule type="expression" dxfId="592" priority="126" stopIfTrue="1">
      <formula>A5=0</formula>
    </cfRule>
    <cfRule type="expression" dxfId="591" priority="127" stopIfTrue="1">
      <formula>I5&gt;150</formula>
    </cfRule>
    <cfRule type="expression" dxfId="590" priority="128" stopIfTrue="1">
      <formula>I5&lt;-150</formula>
    </cfRule>
  </conditionalFormatting>
  <conditionalFormatting sqref="R5:R18">
    <cfRule type="expression" dxfId="589" priority="129" stopIfTrue="1">
      <formula>A5=0</formula>
    </cfRule>
    <cfRule type="expression" dxfId="588" priority="130" stopIfTrue="1">
      <formula>R5=99</formula>
    </cfRule>
  </conditionalFormatting>
  <conditionalFormatting sqref="T5:T18">
    <cfRule type="expression" dxfId="587" priority="131" stopIfTrue="1">
      <formula>A5=0</formula>
    </cfRule>
    <cfRule type="expression" dxfId="586" priority="132" stopIfTrue="1">
      <formula>T5=99</formula>
    </cfRule>
  </conditionalFormatting>
  <conditionalFormatting sqref="V5:V18">
    <cfRule type="expression" dxfId="585" priority="133" stopIfTrue="1">
      <formula>A5=0</formula>
    </cfRule>
    <cfRule type="expression" dxfId="584" priority="134" stopIfTrue="1">
      <formula>V5=99</formula>
    </cfRule>
  </conditionalFormatting>
  <conditionalFormatting sqref="X5:X18">
    <cfRule type="expression" dxfId="583" priority="135" stopIfTrue="1">
      <formula>A5=0</formula>
    </cfRule>
    <cfRule type="expression" dxfId="582" priority="136" stopIfTrue="1">
      <formula>X5=99</formula>
    </cfRule>
  </conditionalFormatting>
  <conditionalFormatting sqref="Z5:Z18">
    <cfRule type="expression" dxfId="581" priority="137" stopIfTrue="1">
      <formula>A5=0</formula>
    </cfRule>
    <cfRule type="expression" dxfId="580" priority="138" stopIfTrue="1">
      <formula>Z5=99</formula>
    </cfRule>
  </conditionalFormatting>
  <conditionalFormatting sqref="AB5:AB18">
    <cfRule type="expression" dxfId="579" priority="139" stopIfTrue="1">
      <formula>A5=0</formula>
    </cfRule>
    <cfRule type="expression" dxfId="578" priority="140" stopIfTrue="1">
      <formula>AB5=99</formula>
    </cfRule>
  </conditionalFormatting>
  <conditionalFormatting sqref="AD5:AD18">
    <cfRule type="expression" dxfId="577" priority="141" stopIfTrue="1">
      <formula>A5=0</formula>
    </cfRule>
    <cfRule type="expression" dxfId="576" priority="142" stopIfTrue="1">
      <formula>AD5=99</formula>
    </cfRule>
  </conditionalFormatting>
  <conditionalFormatting sqref="AF5:AF18">
    <cfRule type="expression" dxfId="575" priority="143" stopIfTrue="1">
      <formula>A5=0</formula>
    </cfRule>
    <cfRule type="expression" dxfId="574" priority="144" stopIfTrue="1">
      <formula>AF5=99</formula>
    </cfRule>
  </conditionalFormatting>
  <conditionalFormatting sqref="AH5:AH18">
    <cfRule type="expression" dxfId="573" priority="145" stopIfTrue="1">
      <formula>A5=0</formula>
    </cfRule>
    <cfRule type="expression" dxfId="572" priority="146" stopIfTrue="1">
      <formula>AH5=99</formula>
    </cfRule>
  </conditionalFormatting>
  <conditionalFormatting sqref="AJ5:AJ18">
    <cfRule type="expression" dxfId="571" priority="147" stopIfTrue="1">
      <formula>A5=0</formula>
    </cfRule>
    <cfRule type="expression" dxfId="570" priority="148" stopIfTrue="1">
      <formula>AJ5=99</formula>
    </cfRule>
  </conditionalFormatting>
  <conditionalFormatting sqref="AO5:AO18">
    <cfRule type="expression" dxfId="569" priority="149" stopIfTrue="1">
      <formula>A5=0</formula>
    </cfRule>
  </conditionalFormatting>
  <conditionalFormatting sqref="AP5:AP18">
    <cfRule type="expression" dxfId="568" priority="150" stopIfTrue="1">
      <formula>A5=0</formula>
    </cfRule>
  </conditionalFormatting>
  <conditionalFormatting sqref="AQ5:AQ18">
    <cfRule type="expression" dxfId="567" priority="151" stopIfTrue="1">
      <formula>A5=0</formula>
    </cfRule>
  </conditionalFormatting>
  <conditionalFormatting sqref="AR5:AR18">
    <cfRule type="expression" dxfId="566" priority="152" stopIfTrue="1">
      <formula>A5=0</formula>
    </cfRule>
  </conditionalFormatting>
  <conditionalFormatting sqref="AS5:AS18">
    <cfRule type="expression" dxfId="565" priority="153" stopIfTrue="1">
      <formula>A5=0</formula>
    </cfRule>
  </conditionalFormatting>
  <conditionalFormatting sqref="AT5:AT18">
    <cfRule type="expression" dxfId="564" priority="154" stopIfTrue="1">
      <formula>A5=0</formula>
    </cfRule>
  </conditionalFormatting>
  <conditionalFormatting sqref="AU5:AU18">
    <cfRule type="expression" dxfId="563" priority="155" stopIfTrue="1">
      <formula>A5=0</formula>
    </cfRule>
  </conditionalFormatting>
  <conditionalFormatting sqref="AV5:AV18">
    <cfRule type="expression" dxfId="562" priority="156" stopIfTrue="1">
      <formula>A5=0</formula>
    </cfRule>
  </conditionalFormatting>
  <conditionalFormatting sqref="AW5:AW18">
    <cfRule type="expression" dxfId="561" priority="157" stopIfTrue="1">
      <formula>A5=0</formula>
    </cfRule>
  </conditionalFormatting>
  <conditionalFormatting sqref="AX5:AX18">
    <cfRule type="expression" dxfId="560" priority="158" stopIfTrue="1">
      <formula>A5=0</formula>
    </cfRule>
  </conditionalFormatting>
  <conditionalFormatting sqref="AY5:AY18">
    <cfRule type="expression" dxfId="559" priority="159" stopIfTrue="1">
      <formula>A5=0</formula>
    </cfRule>
  </conditionalFormatting>
  <conditionalFormatting sqref="BA5:BA18">
    <cfRule type="expression" dxfId="558" priority="160" stopIfTrue="1">
      <formula>A5=0</formula>
    </cfRule>
  </conditionalFormatting>
  <conditionalFormatting sqref="BB5:BB18">
    <cfRule type="expression" dxfId="557" priority="161" stopIfTrue="1">
      <formula>A5=0</formula>
    </cfRule>
  </conditionalFormatting>
  <conditionalFormatting sqref="BC5:BC18">
    <cfRule type="expression" dxfId="556" priority="162" stopIfTrue="1">
      <formula>A5=0</formula>
    </cfRule>
  </conditionalFormatting>
  <conditionalFormatting sqref="BD5:BD18">
    <cfRule type="expression" dxfId="555" priority="163" stopIfTrue="1">
      <formula>A5=0</formula>
    </cfRule>
  </conditionalFormatting>
  <conditionalFormatting sqref="BE5:BE18">
    <cfRule type="expression" dxfId="554" priority="164" stopIfTrue="1">
      <formula>A5=0</formula>
    </cfRule>
  </conditionalFormatting>
  <conditionalFormatting sqref="BF5:BF18">
    <cfRule type="expression" dxfId="553" priority="165" stopIfTrue="1">
      <formula>A5=0</formula>
    </cfRule>
  </conditionalFormatting>
  <conditionalFormatting sqref="BG5:BG18">
    <cfRule type="expression" dxfId="552" priority="166" stopIfTrue="1">
      <formula>A5=0</formula>
    </cfRule>
  </conditionalFormatting>
  <conditionalFormatting sqref="BH5:BH18">
    <cfRule type="expression" dxfId="551" priority="167" stopIfTrue="1">
      <formula>A5=0</formula>
    </cfRule>
  </conditionalFormatting>
  <conditionalFormatting sqref="BI5:BI18">
    <cfRule type="expression" dxfId="550" priority="168" stopIfTrue="1">
      <formula>A5=0</formula>
    </cfRule>
  </conditionalFormatting>
  <conditionalFormatting sqref="BJ5:BJ18">
    <cfRule type="expression" dxfId="549" priority="169" stopIfTrue="1">
      <formula>A5=0</formula>
    </cfRule>
  </conditionalFormatting>
  <conditionalFormatting sqref="BK5:BK18">
    <cfRule type="expression" dxfId="548" priority="170" stopIfTrue="1">
      <formula>A5=0</formula>
    </cfRule>
  </conditionalFormatting>
  <conditionalFormatting sqref="BL5:BL18">
    <cfRule type="expression" dxfId="547" priority="171" stopIfTrue="1">
      <formula>A5=0</formula>
    </cfRule>
  </conditionalFormatting>
  <conditionalFormatting sqref="BM5:BM18">
    <cfRule type="expression" dxfId="546" priority="172" stopIfTrue="1">
      <formula>A5=0</formula>
    </cfRule>
  </conditionalFormatting>
  <conditionalFormatting sqref="BN5:BN18">
    <cfRule type="expression" dxfId="545" priority="173" stopIfTrue="1">
      <formula>A5=0</formula>
    </cfRule>
  </conditionalFormatting>
  <conditionalFormatting sqref="BO5:BO18">
    <cfRule type="expression" dxfId="544" priority="174" stopIfTrue="1">
      <formula>A5=0</formula>
    </cfRule>
  </conditionalFormatting>
  <conditionalFormatting sqref="K5:K18">
    <cfRule type="expression" dxfId="543" priority="175" stopIfTrue="1">
      <formula>A5=0</formula>
    </cfRule>
  </conditionalFormatting>
  <conditionalFormatting sqref="J5:J18">
    <cfRule type="cellIs" dxfId="542" priority="117" stopIfTrue="1" operator="equal">
      <formula>1</formula>
    </cfRule>
    <cfRule type="cellIs" dxfId="541" priority="118" stopIfTrue="1" operator="equal">
      <formula>2</formula>
    </cfRule>
    <cfRule type="cellIs" dxfId="540" priority="119" stopIfTrue="1" operator="equal">
      <formula>3</formula>
    </cfRule>
  </conditionalFormatting>
  <conditionalFormatting sqref="G23:G26">
    <cfRule type="expression" dxfId="539" priority="91" stopIfTrue="1">
      <formula>A23=0</formula>
    </cfRule>
  </conditionalFormatting>
  <conditionalFormatting sqref="H23:H26">
    <cfRule type="expression" dxfId="538" priority="90" stopIfTrue="1">
      <formula>A23=0</formula>
    </cfRule>
  </conditionalFormatting>
  <conditionalFormatting sqref="J23:J26">
    <cfRule type="expression" dxfId="537" priority="89" stopIfTrue="1">
      <formula>A23=0</formula>
    </cfRule>
  </conditionalFormatting>
  <conditionalFormatting sqref="R23:R27">
    <cfRule type="expression" dxfId="536" priority="87" stopIfTrue="1">
      <formula>A23=0</formula>
    </cfRule>
    <cfRule type="expression" dxfId="535" priority="88" stopIfTrue="1">
      <formula>R23=99</formula>
    </cfRule>
  </conditionalFormatting>
  <conditionalFormatting sqref="O23:O27 AA23:AA27">
    <cfRule type="expression" dxfId="534" priority="86" stopIfTrue="1">
      <formula>A23=0</formula>
    </cfRule>
  </conditionalFormatting>
  <conditionalFormatting sqref="P23:P27">
    <cfRule type="expression" dxfId="533" priority="85" stopIfTrue="1">
      <formula>A23=0</formula>
    </cfRule>
  </conditionalFormatting>
  <conditionalFormatting sqref="S23:S27">
    <cfRule type="expression" dxfId="532" priority="84" stopIfTrue="1">
      <formula>A23=0</formula>
    </cfRule>
  </conditionalFormatting>
  <conditionalFormatting sqref="W23:W27">
    <cfRule type="expression" dxfId="531" priority="83" stopIfTrue="1">
      <formula>A23=0</formula>
    </cfRule>
  </conditionalFormatting>
  <conditionalFormatting sqref="Y23:Y27">
    <cfRule type="expression" dxfId="530" priority="82" stopIfTrue="1">
      <formula>A23=0</formula>
    </cfRule>
  </conditionalFormatting>
  <conditionalFormatting sqref="D23:D26">
    <cfRule type="expression" dxfId="529" priority="79" stopIfTrue="1">
      <formula>L23=1</formula>
    </cfRule>
    <cfRule type="expression" dxfId="528" priority="80" stopIfTrue="1">
      <formula>L23=2</formula>
    </cfRule>
    <cfRule type="expression" dxfId="527" priority="81" stopIfTrue="1">
      <formula>L23=3</formula>
    </cfRule>
  </conditionalFormatting>
  <conditionalFormatting sqref="T23:T27">
    <cfRule type="expression" dxfId="526" priority="77" stopIfTrue="1">
      <formula>A23=0</formula>
    </cfRule>
    <cfRule type="expression" dxfId="525" priority="78" stopIfTrue="1">
      <formula>T23=99</formula>
    </cfRule>
  </conditionalFormatting>
  <conditionalFormatting sqref="V24:V27">
    <cfRule type="expression" dxfId="524" priority="75" stopIfTrue="1">
      <formula>A24=0</formula>
    </cfRule>
    <cfRule type="expression" dxfId="523" priority="76" stopIfTrue="1">
      <formula>V24=99</formula>
    </cfRule>
  </conditionalFormatting>
  <conditionalFormatting sqref="X23:X27">
    <cfRule type="expression" dxfId="522" priority="73" stopIfTrue="1">
      <formula>A23=0</formula>
    </cfRule>
    <cfRule type="expression" dxfId="521" priority="74" stopIfTrue="1">
      <formula>X23=99</formula>
    </cfRule>
  </conditionalFormatting>
  <conditionalFormatting sqref="Z24:Z27">
    <cfRule type="expression" dxfId="520" priority="71" stopIfTrue="1">
      <formula>A24=0</formula>
    </cfRule>
    <cfRule type="expression" dxfId="519" priority="72" stopIfTrue="1">
      <formula>Z24=99</formula>
    </cfRule>
  </conditionalFormatting>
  <conditionalFormatting sqref="M23:M27">
    <cfRule type="expression" dxfId="518" priority="70" stopIfTrue="1">
      <formula>A23=0</formula>
    </cfRule>
  </conditionalFormatting>
  <conditionalFormatting sqref="L23:L26">
    <cfRule type="cellIs" dxfId="517" priority="67" stopIfTrue="1" operator="equal">
      <formula>1</formula>
    </cfRule>
    <cfRule type="cellIs" dxfId="516" priority="68" stopIfTrue="1" operator="equal">
      <formula>2</formula>
    </cfRule>
    <cfRule type="cellIs" dxfId="515" priority="69" stopIfTrue="1" operator="equal">
      <formula>3</formula>
    </cfRule>
  </conditionalFormatting>
  <conditionalFormatting sqref="G23:G25">
    <cfRule type="expression" dxfId="514" priority="66" stopIfTrue="1">
      <formula>A23=0</formula>
    </cfRule>
  </conditionalFormatting>
  <conditionalFormatting sqref="H23:H26">
    <cfRule type="expression" dxfId="513" priority="65" stopIfTrue="1">
      <formula>A23=0</formula>
    </cfRule>
  </conditionalFormatting>
  <conditionalFormatting sqref="J23:J25">
    <cfRule type="expression" dxfId="512" priority="64" stopIfTrue="1">
      <formula>A23=0</formula>
    </cfRule>
  </conditionalFormatting>
  <conditionalFormatting sqref="R23:R25">
    <cfRule type="expression" dxfId="511" priority="62" stopIfTrue="1">
      <formula>A23=0</formula>
    </cfRule>
    <cfRule type="expression" dxfId="510" priority="63" stopIfTrue="1">
      <formula>R23=99</formula>
    </cfRule>
  </conditionalFormatting>
  <conditionalFormatting sqref="O23:O25">
    <cfRule type="expression" dxfId="509" priority="61" stopIfTrue="1">
      <formula>A23=0</formula>
    </cfRule>
  </conditionalFormatting>
  <conditionalFormatting sqref="P23:P25">
    <cfRule type="expression" dxfId="508" priority="60" stopIfTrue="1">
      <formula>A23=0</formula>
    </cfRule>
  </conditionalFormatting>
  <conditionalFormatting sqref="Q23:Q27">
    <cfRule type="expression" dxfId="507" priority="59" stopIfTrue="1">
      <formula>A23=0</formula>
    </cfRule>
  </conditionalFormatting>
  <conditionalFormatting sqref="S23:S25">
    <cfRule type="expression" dxfId="506" priority="58" stopIfTrue="1">
      <formula>A23=0</formula>
    </cfRule>
  </conditionalFormatting>
  <conditionalFormatting sqref="U23:U27">
    <cfRule type="expression" dxfId="505" priority="57" stopIfTrue="1">
      <formula>A23=0</formula>
    </cfRule>
  </conditionalFormatting>
  <conditionalFormatting sqref="W23:W25">
    <cfRule type="expression" dxfId="504" priority="56" stopIfTrue="1">
      <formula>A23=0</formula>
    </cfRule>
  </conditionalFormatting>
  <conditionalFormatting sqref="Y23:Y25">
    <cfRule type="expression" dxfId="503" priority="55" stopIfTrue="1">
      <formula>A23=0</formula>
    </cfRule>
  </conditionalFormatting>
  <conditionalFormatting sqref="D23:D25">
    <cfRule type="expression" dxfId="502" priority="52" stopIfTrue="1">
      <formula>L23=1</formula>
    </cfRule>
    <cfRule type="expression" dxfId="501" priority="53" stopIfTrue="1">
      <formula>L23=2</formula>
    </cfRule>
    <cfRule type="expression" dxfId="500" priority="54" stopIfTrue="1">
      <formula>L23=3</formula>
    </cfRule>
  </conditionalFormatting>
  <conditionalFormatting sqref="T23:T25">
    <cfRule type="expression" dxfId="499" priority="50" stopIfTrue="1">
      <formula>A23=0</formula>
    </cfRule>
    <cfRule type="expression" dxfId="498" priority="51" stopIfTrue="1">
      <formula>T23=99</formula>
    </cfRule>
  </conditionalFormatting>
  <conditionalFormatting sqref="V24:V25">
    <cfRule type="expression" dxfId="497" priority="48" stopIfTrue="1">
      <formula>A24=0</formula>
    </cfRule>
    <cfRule type="expression" dxfId="496" priority="49" stopIfTrue="1">
      <formula>V24=99</formula>
    </cfRule>
  </conditionalFormatting>
  <conditionalFormatting sqref="X23:X25">
    <cfRule type="expression" dxfId="495" priority="46" stopIfTrue="1">
      <formula>A23=0</formula>
    </cfRule>
    <cfRule type="expression" dxfId="494" priority="47" stopIfTrue="1">
      <formula>X23=99</formula>
    </cfRule>
  </conditionalFormatting>
  <conditionalFormatting sqref="Z24:Z25">
    <cfRule type="expression" dxfId="493" priority="44" stopIfTrue="1">
      <formula>A24=0</formula>
    </cfRule>
    <cfRule type="expression" dxfId="492" priority="45" stopIfTrue="1">
      <formula>Z24=99</formula>
    </cfRule>
  </conditionalFormatting>
  <conditionalFormatting sqref="M23:M25">
    <cfRule type="expression" dxfId="491" priority="43" stopIfTrue="1">
      <formula>A23=0</formula>
    </cfRule>
  </conditionalFormatting>
  <conditionalFormatting sqref="G23:G26">
    <cfRule type="expression" dxfId="490" priority="42" stopIfTrue="1">
      <formula>A23=0</formula>
    </cfRule>
  </conditionalFormatting>
  <conditionalFormatting sqref="H23:H26">
    <cfRule type="expression" dxfId="489" priority="41" stopIfTrue="1">
      <formula>A23=0</formula>
    </cfRule>
  </conditionalFormatting>
  <conditionalFormatting sqref="J23:J26">
    <cfRule type="expression" dxfId="488" priority="40" stopIfTrue="1">
      <formula>A23=0</formula>
    </cfRule>
  </conditionalFormatting>
  <conditionalFormatting sqref="R23:R27">
    <cfRule type="expression" dxfId="487" priority="38" stopIfTrue="1">
      <formula>A23=0</formula>
    </cfRule>
    <cfRule type="expression" dxfId="486" priority="39" stopIfTrue="1">
      <formula>R23=99</formula>
    </cfRule>
  </conditionalFormatting>
  <conditionalFormatting sqref="O23:O27">
    <cfRule type="expression" dxfId="485" priority="37" stopIfTrue="1">
      <formula>A23=0</formula>
    </cfRule>
  </conditionalFormatting>
  <conditionalFormatting sqref="P23:P27">
    <cfRule type="expression" dxfId="484" priority="36" stopIfTrue="1">
      <formula>A23=0</formula>
    </cfRule>
  </conditionalFormatting>
  <conditionalFormatting sqref="Q23:Q27">
    <cfRule type="expression" dxfId="483" priority="35" stopIfTrue="1">
      <formula>A23=0</formula>
    </cfRule>
  </conditionalFormatting>
  <conditionalFormatting sqref="S23:S27">
    <cfRule type="expression" dxfId="482" priority="34" stopIfTrue="1">
      <formula>A23=0</formula>
    </cfRule>
  </conditionalFormatting>
  <conditionalFormatting sqref="U23:U27">
    <cfRule type="expression" dxfId="481" priority="33" stopIfTrue="1">
      <formula>A23=0</formula>
    </cfRule>
  </conditionalFormatting>
  <conditionalFormatting sqref="W23:W27">
    <cfRule type="expression" dxfId="480" priority="32" stopIfTrue="1">
      <formula>A23=0</formula>
    </cfRule>
  </conditionalFormatting>
  <conditionalFormatting sqref="Y23:Y27">
    <cfRule type="expression" dxfId="479" priority="31" stopIfTrue="1">
      <formula>A23=0</formula>
    </cfRule>
  </conditionalFormatting>
  <conditionalFormatting sqref="D23:D26">
    <cfRule type="expression" dxfId="478" priority="28" stopIfTrue="1">
      <formula>L23=1</formula>
    </cfRule>
    <cfRule type="expression" dxfId="477" priority="29" stopIfTrue="1">
      <formula>L23=2</formula>
    </cfRule>
    <cfRule type="expression" dxfId="476" priority="30" stopIfTrue="1">
      <formula>L23=3</formula>
    </cfRule>
  </conditionalFormatting>
  <conditionalFormatting sqref="T23:T27">
    <cfRule type="expression" dxfId="475" priority="26" stopIfTrue="1">
      <formula>A23=0</formula>
    </cfRule>
    <cfRule type="expression" dxfId="474" priority="27" stopIfTrue="1">
      <formula>T23=99</formula>
    </cfRule>
  </conditionalFormatting>
  <conditionalFormatting sqref="V24:V27">
    <cfRule type="expression" dxfId="473" priority="24" stopIfTrue="1">
      <formula>A24=0</formula>
    </cfRule>
    <cfRule type="expression" dxfId="472" priority="25" stopIfTrue="1">
      <formula>V24=99</formula>
    </cfRule>
  </conditionalFormatting>
  <conditionalFormatting sqref="X23:X27">
    <cfRule type="expression" dxfId="471" priority="22" stopIfTrue="1">
      <formula>A23=0</formula>
    </cfRule>
    <cfRule type="expression" dxfId="470" priority="23" stopIfTrue="1">
      <formula>X23=99</formula>
    </cfRule>
  </conditionalFormatting>
  <conditionalFormatting sqref="Z24:Z27">
    <cfRule type="expression" dxfId="469" priority="20" stopIfTrue="1">
      <formula>A24=0</formula>
    </cfRule>
    <cfRule type="expression" dxfId="468" priority="21" stopIfTrue="1">
      <formula>Z24=99</formula>
    </cfRule>
  </conditionalFormatting>
  <conditionalFormatting sqref="M23:M27">
    <cfRule type="expression" dxfId="467" priority="19" stopIfTrue="1">
      <formula>A23=0</formula>
    </cfRule>
  </conditionalFormatting>
  <conditionalFormatting sqref="V24:V26 Z24:Z26">
    <cfRule type="expression" dxfId="466" priority="18" stopIfTrue="1">
      <formula>FR22=0</formula>
    </cfRule>
  </conditionalFormatting>
  <conditionalFormatting sqref="F24">
    <cfRule type="expression" dxfId="465" priority="17" stopIfTrue="1">
      <formula>A24=0</formula>
    </cfRule>
  </conditionalFormatting>
  <conditionalFormatting sqref="I24">
    <cfRule type="expression" dxfId="464" priority="16" stopIfTrue="1">
      <formula>E24=0</formula>
    </cfRule>
  </conditionalFormatting>
  <conditionalFormatting sqref="E24">
    <cfRule type="expression" dxfId="463" priority="92" stopIfTrue="1">
      <formula>FW22=0</formula>
    </cfRule>
  </conditionalFormatting>
  <conditionalFormatting sqref="AB23:AF23 AB27:AF27 AB24:AE26">
    <cfRule type="expression" dxfId="462" priority="93" stopIfTrue="1">
      <formula>Q23=0</formula>
    </cfRule>
  </conditionalFormatting>
  <conditionalFormatting sqref="AF24:AF26">
    <cfRule type="expression" dxfId="461" priority="15" stopIfTrue="1">
      <formula>U24=0</formula>
    </cfRule>
  </conditionalFormatting>
  <conditionalFormatting sqref="AL22:AL25">
    <cfRule type="expression" dxfId="460" priority="94" stopIfTrue="1">
      <formula>Z24=0</formula>
    </cfRule>
  </conditionalFormatting>
  <conditionalFormatting sqref="AN22:AR25">
    <cfRule type="expression" dxfId="459" priority="95" stopIfTrue="1">
      <formula>Z24=0</formula>
    </cfRule>
  </conditionalFormatting>
  <conditionalFormatting sqref="AM22:AM25">
    <cfRule type="expression" dxfId="458" priority="96" stopIfTrue="1">
      <formula>Z24=0</formula>
    </cfRule>
  </conditionalFormatting>
  <conditionalFormatting sqref="V23">
    <cfRule type="expression" dxfId="457" priority="13" stopIfTrue="1">
      <formula>C23=0</formula>
    </cfRule>
    <cfRule type="expression" dxfId="456" priority="14" stopIfTrue="1">
      <formula>V23=99</formula>
    </cfRule>
  </conditionalFormatting>
  <conditionalFormatting sqref="V23">
    <cfRule type="expression" dxfId="455" priority="11" stopIfTrue="1">
      <formula>C23=0</formula>
    </cfRule>
    <cfRule type="expression" dxfId="454" priority="12" stopIfTrue="1">
      <formula>V23=99</formula>
    </cfRule>
  </conditionalFormatting>
  <conditionalFormatting sqref="V23">
    <cfRule type="expression" dxfId="453" priority="9" stopIfTrue="1">
      <formula>C23=0</formula>
    </cfRule>
    <cfRule type="expression" dxfId="452" priority="10" stopIfTrue="1">
      <formula>V23=99</formula>
    </cfRule>
  </conditionalFormatting>
  <conditionalFormatting sqref="Z23">
    <cfRule type="expression" dxfId="451" priority="7" stopIfTrue="1">
      <formula>G23=0</formula>
    </cfRule>
    <cfRule type="expression" dxfId="450" priority="8" stopIfTrue="1">
      <formula>Z23=99</formula>
    </cfRule>
  </conditionalFormatting>
  <conditionalFormatting sqref="Z23">
    <cfRule type="expression" dxfId="449" priority="5" stopIfTrue="1">
      <formula>G23=0</formula>
    </cfRule>
    <cfRule type="expression" dxfId="448" priority="6" stopIfTrue="1">
      <formula>Z23=99</formula>
    </cfRule>
  </conditionalFormatting>
  <conditionalFormatting sqref="Z23">
    <cfRule type="expression" dxfId="447" priority="3" stopIfTrue="1">
      <formula>G23=0</formula>
    </cfRule>
    <cfRule type="expression" dxfId="446" priority="4" stopIfTrue="1">
      <formula>Z23=99</formula>
    </cfRule>
  </conditionalFormatting>
  <conditionalFormatting sqref="Q3:AK3">
    <cfRule type="expression" dxfId="445" priority="1" stopIfTrue="1">
      <formula>$Q$3=0</formula>
    </cfRule>
  </conditionalFormatting>
  <conditionalFormatting sqref="H3">
    <cfRule type="cellIs" dxfId="444"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cols>
    <col min="1" max="1" width="6" style="385" customWidth="1"/>
    <col min="2" max="2" width="18.42578125" style="385" customWidth="1"/>
    <col min="3" max="3" width="18.42578125" style="389" customWidth="1"/>
    <col min="4" max="8" width="5.7109375" style="385" customWidth="1"/>
    <col min="9" max="9" width="3.85546875" style="389" customWidth="1"/>
    <col min="10" max="10" width="5.7109375" style="390" customWidth="1"/>
    <col min="11" max="11" width="5.7109375" style="389" customWidth="1"/>
    <col min="12" max="13" width="5.7109375" style="385" customWidth="1"/>
    <col min="14" max="14" width="8.140625" style="385" customWidth="1"/>
    <col min="15" max="32" width="3.7109375" style="385" customWidth="1"/>
    <col min="33" max="16384" width="9.140625" style="385"/>
  </cols>
  <sheetData>
    <row r="1" spans="1:32" ht="18.75" customHeight="1">
      <c r="A1" s="817" t="s">
        <v>240</v>
      </c>
      <c r="B1" s="817"/>
      <c r="C1" s="817"/>
      <c r="D1" s="817"/>
      <c r="E1" s="817"/>
      <c r="F1" s="817"/>
      <c r="G1" s="817"/>
      <c r="H1" s="817"/>
      <c r="I1" s="817"/>
      <c r="J1" s="817"/>
      <c r="K1" s="817"/>
      <c r="L1" s="817"/>
      <c r="M1" s="817"/>
      <c r="N1" s="817"/>
      <c r="O1" s="817"/>
      <c r="P1" s="817"/>
      <c r="Q1" s="817"/>
      <c r="R1" s="817"/>
      <c r="S1" s="817"/>
      <c r="T1" s="817"/>
      <c r="U1" s="817"/>
      <c r="V1" s="817"/>
      <c r="W1" s="817"/>
      <c r="X1" s="817"/>
      <c r="Y1" s="817"/>
      <c r="Z1" s="817"/>
      <c r="AA1" s="817"/>
      <c r="AB1" s="817"/>
      <c r="AC1" s="817"/>
      <c r="AD1" s="817"/>
      <c r="AE1" s="817"/>
      <c r="AF1" s="817"/>
    </row>
    <row r="2" spans="1:32">
      <c r="A2" s="817"/>
      <c r="B2" s="817"/>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row>
    <row r="3" spans="1:32" ht="15.75">
      <c r="C3" s="386"/>
      <c r="D3" s="818" t="s">
        <v>172</v>
      </c>
      <c r="E3" s="818"/>
      <c r="F3" s="818"/>
      <c r="G3" s="818"/>
      <c r="H3" s="387">
        <f>IF(A21&lt;12,0)+IF(A21=12,0.82)+IF(A21=13,0.83)+IF(A21=14,0.84)+IF(A21=15,0.85)+IF(A21=16,0.86)+IF(A21=17,0.87)+IF(A21=18,0.88)+IF(A21=19,0.89)+IF(A21=20,0.9)+IF(A21=21,0.91)+IF(A21=22,0.92)+IF(A21=23,0.93)+IF(A21=24,0.94)+IF(A21=25,0.95)+IF(A21=26,0.96)+IF(A21=27,0.97)+IF(A21=28,0.98)+IF(A21=29,0.99)+IF(A21=30,1)</f>
        <v>0</v>
      </c>
      <c r="I3" s="386"/>
      <c r="J3" s="386"/>
      <c r="K3" s="386"/>
      <c r="L3" s="386"/>
      <c r="M3" s="818" t="s">
        <v>173</v>
      </c>
      <c r="N3" s="818"/>
      <c r="O3" s="818"/>
      <c r="P3" s="818"/>
      <c r="Q3" s="388"/>
      <c r="R3" s="388"/>
      <c r="S3" s="388"/>
      <c r="T3" s="388"/>
      <c r="U3" s="388"/>
      <c r="V3" s="388"/>
      <c r="W3" s="388"/>
      <c r="X3" s="388"/>
      <c r="Y3" s="388"/>
      <c r="Z3" s="388"/>
      <c r="AA3" s="388"/>
      <c r="AB3" s="388"/>
      <c r="AC3" s="388"/>
      <c r="AD3" s="388"/>
      <c r="AE3" s="388"/>
      <c r="AF3" s="388"/>
    </row>
    <row r="4" spans="1:32" ht="16.5" thickBot="1">
      <c r="A4" s="819">
        <v>45381</v>
      </c>
      <c r="B4" s="820"/>
      <c r="AF4" s="391"/>
    </row>
    <row r="5" spans="1:32" ht="15.75" thickBot="1">
      <c r="A5" s="392" t="s">
        <v>241</v>
      </c>
      <c r="B5" s="392" t="s">
        <v>242</v>
      </c>
      <c r="C5" s="393" t="s">
        <v>243</v>
      </c>
      <c r="D5" s="392" t="s">
        <v>180</v>
      </c>
      <c r="E5" s="392" t="s">
        <v>181</v>
      </c>
      <c r="F5" s="392" t="s">
        <v>182</v>
      </c>
      <c r="G5" s="392" t="s">
        <v>183</v>
      </c>
      <c r="H5" s="392" t="s">
        <v>184</v>
      </c>
      <c r="I5" s="393" t="s">
        <v>185</v>
      </c>
      <c r="J5" s="393" t="s">
        <v>186</v>
      </c>
      <c r="K5" s="393" t="s">
        <v>187</v>
      </c>
      <c r="L5" s="392" t="s">
        <v>188</v>
      </c>
      <c r="M5" s="392" t="s">
        <v>189</v>
      </c>
      <c r="N5" s="392" t="s">
        <v>244</v>
      </c>
      <c r="O5" s="821">
        <v>1</v>
      </c>
      <c r="P5" s="815"/>
      <c r="Q5" s="814">
        <v>2</v>
      </c>
      <c r="R5" s="815"/>
      <c r="S5" s="814">
        <v>3</v>
      </c>
      <c r="T5" s="815"/>
      <c r="U5" s="814">
        <v>4</v>
      </c>
      <c r="V5" s="815"/>
      <c r="W5" s="814">
        <v>5</v>
      </c>
      <c r="X5" s="815"/>
      <c r="Y5" s="814">
        <v>6</v>
      </c>
      <c r="Z5" s="816"/>
      <c r="AA5" s="814">
        <v>7</v>
      </c>
      <c r="AB5" s="815"/>
      <c r="AC5" s="814">
        <v>8</v>
      </c>
      <c r="AD5" s="815"/>
      <c r="AE5" s="814">
        <v>9</v>
      </c>
      <c r="AF5" s="816"/>
    </row>
    <row r="6" spans="1:32">
      <c r="A6" s="393">
        <v>1</v>
      </c>
      <c r="B6" s="394" t="s">
        <v>32</v>
      </c>
      <c r="C6" s="395" t="s">
        <v>3</v>
      </c>
      <c r="D6" s="396">
        <v>1030</v>
      </c>
      <c r="E6" s="397">
        <v>30</v>
      </c>
      <c r="F6" s="398">
        <v>1000</v>
      </c>
      <c r="G6" s="396">
        <v>24.4</v>
      </c>
      <c r="H6" s="398">
        <v>0</v>
      </c>
      <c r="I6" s="399">
        <v>1</v>
      </c>
      <c r="J6" s="400">
        <f>SUM(P6+R6+T6+V6+X6+Z6+AB6+AD6+AF6)</f>
        <v>14</v>
      </c>
      <c r="K6" s="398">
        <v>9</v>
      </c>
      <c r="L6" s="398">
        <v>1000</v>
      </c>
      <c r="M6" s="398">
        <v>93</v>
      </c>
      <c r="N6" s="401">
        <v>86</v>
      </c>
      <c r="O6" s="402">
        <v>8</v>
      </c>
      <c r="P6" s="403">
        <v>2</v>
      </c>
      <c r="Q6" s="402">
        <v>10</v>
      </c>
      <c r="R6" s="403">
        <v>1</v>
      </c>
      <c r="S6" s="402">
        <v>7</v>
      </c>
      <c r="T6" s="403">
        <v>1</v>
      </c>
      <c r="U6" s="402">
        <v>2</v>
      </c>
      <c r="V6" s="403">
        <v>2</v>
      </c>
      <c r="W6" s="402">
        <v>13</v>
      </c>
      <c r="X6" s="403">
        <v>2</v>
      </c>
      <c r="Y6" s="402">
        <v>4</v>
      </c>
      <c r="Z6" s="403">
        <v>2</v>
      </c>
      <c r="AA6" s="402">
        <v>3</v>
      </c>
      <c r="AB6" s="403">
        <v>0</v>
      </c>
      <c r="AC6" s="402">
        <v>5</v>
      </c>
      <c r="AD6" s="403">
        <v>2</v>
      </c>
      <c r="AE6" s="402">
        <v>9</v>
      </c>
      <c r="AF6" s="404">
        <v>2</v>
      </c>
    </row>
    <row r="7" spans="1:32">
      <c r="A7" s="393">
        <v>2</v>
      </c>
      <c r="B7" s="394" t="s">
        <v>245</v>
      </c>
      <c r="C7" s="405" t="s">
        <v>17</v>
      </c>
      <c r="D7" s="396">
        <v>1000</v>
      </c>
      <c r="E7" s="397">
        <v>0</v>
      </c>
      <c r="F7" s="398">
        <v>1000</v>
      </c>
      <c r="G7" s="396">
        <v>21.8</v>
      </c>
      <c r="H7" s="398">
        <v>0</v>
      </c>
      <c r="I7" s="398">
        <v>4</v>
      </c>
      <c r="J7" s="400">
        <f t="shared" ref="J7:J18" si="0">SUM(P7+R7+T7+V7+X7+Z7+AB7+AD7+AF7)</f>
        <v>11</v>
      </c>
      <c r="K7" s="398">
        <v>9</v>
      </c>
      <c r="L7" s="398">
        <v>1000</v>
      </c>
      <c r="M7" s="398">
        <v>84</v>
      </c>
      <c r="N7" s="401">
        <v>83</v>
      </c>
      <c r="O7" s="406">
        <v>9</v>
      </c>
      <c r="P7" s="407">
        <v>1</v>
      </c>
      <c r="Q7" s="406">
        <v>7</v>
      </c>
      <c r="R7" s="407">
        <v>1</v>
      </c>
      <c r="S7" s="406">
        <v>6</v>
      </c>
      <c r="T7" s="407">
        <v>2</v>
      </c>
      <c r="U7" s="406">
        <v>1</v>
      </c>
      <c r="V7" s="407">
        <v>0</v>
      </c>
      <c r="W7" s="406">
        <v>5</v>
      </c>
      <c r="X7" s="407">
        <v>2</v>
      </c>
      <c r="Y7" s="406">
        <v>10</v>
      </c>
      <c r="Z7" s="407">
        <v>0</v>
      </c>
      <c r="AA7" s="406">
        <v>11</v>
      </c>
      <c r="AB7" s="407">
        <v>2</v>
      </c>
      <c r="AC7" s="406">
        <v>12</v>
      </c>
      <c r="AD7" s="407">
        <v>1</v>
      </c>
      <c r="AE7" s="406">
        <v>4</v>
      </c>
      <c r="AF7" s="407">
        <v>2</v>
      </c>
    </row>
    <row r="8" spans="1:32">
      <c r="A8" s="393">
        <v>3</v>
      </c>
      <c r="B8" s="394" t="s">
        <v>67</v>
      </c>
      <c r="C8" s="405" t="s">
        <v>29</v>
      </c>
      <c r="D8" s="396">
        <v>1020</v>
      </c>
      <c r="E8" s="397">
        <v>20</v>
      </c>
      <c r="F8" s="398">
        <v>1000</v>
      </c>
      <c r="G8" s="396">
        <v>22.7</v>
      </c>
      <c r="H8" s="398">
        <v>0</v>
      </c>
      <c r="I8" s="399">
        <v>3</v>
      </c>
      <c r="J8" s="400">
        <f t="shared" si="0"/>
        <v>12</v>
      </c>
      <c r="K8" s="398">
        <v>8</v>
      </c>
      <c r="L8" s="398">
        <v>1000</v>
      </c>
      <c r="M8" s="398">
        <v>79</v>
      </c>
      <c r="N8" s="401">
        <v>79</v>
      </c>
      <c r="O8" s="406">
        <v>10</v>
      </c>
      <c r="P8" s="407">
        <v>0</v>
      </c>
      <c r="Q8" s="406">
        <v>12</v>
      </c>
      <c r="R8" s="407">
        <v>2</v>
      </c>
      <c r="S8" s="406">
        <v>9</v>
      </c>
      <c r="T8" s="407">
        <v>1</v>
      </c>
      <c r="U8" s="406">
        <v>4</v>
      </c>
      <c r="V8" s="407">
        <v>0</v>
      </c>
      <c r="W8" s="408">
        <v>99</v>
      </c>
      <c r="X8" s="407">
        <v>2</v>
      </c>
      <c r="Y8" s="406">
        <v>8</v>
      </c>
      <c r="Z8" s="407">
        <v>2</v>
      </c>
      <c r="AA8" s="406">
        <v>1</v>
      </c>
      <c r="AB8" s="407">
        <v>2</v>
      </c>
      <c r="AC8" s="406">
        <v>6</v>
      </c>
      <c r="AD8" s="407">
        <v>1</v>
      </c>
      <c r="AE8" s="406">
        <v>13</v>
      </c>
      <c r="AF8" s="407">
        <v>2</v>
      </c>
    </row>
    <row r="9" spans="1:32">
      <c r="A9" s="393">
        <v>4</v>
      </c>
      <c r="B9" s="394" t="s">
        <v>246</v>
      </c>
      <c r="C9" s="405" t="s">
        <v>29</v>
      </c>
      <c r="D9" s="396">
        <v>1000</v>
      </c>
      <c r="E9" s="397">
        <v>0</v>
      </c>
      <c r="F9" s="398">
        <v>1000</v>
      </c>
      <c r="G9" s="396">
        <v>17.600000000000001</v>
      </c>
      <c r="H9" s="398">
        <v>0</v>
      </c>
      <c r="I9" s="398">
        <v>9</v>
      </c>
      <c r="J9" s="400">
        <f t="shared" si="0"/>
        <v>9</v>
      </c>
      <c r="K9" s="398">
        <v>8</v>
      </c>
      <c r="L9" s="398">
        <v>1000</v>
      </c>
      <c r="M9" s="398">
        <v>83</v>
      </c>
      <c r="N9" s="401">
        <v>83</v>
      </c>
      <c r="O9" s="406">
        <v>11</v>
      </c>
      <c r="P9" s="407">
        <v>2</v>
      </c>
      <c r="Q9" s="406">
        <v>5</v>
      </c>
      <c r="R9" s="407">
        <v>1</v>
      </c>
      <c r="S9" s="406">
        <v>13</v>
      </c>
      <c r="T9" s="407">
        <v>1</v>
      </c>
      <c r="U9" s="406">
        <v>3</v>
      </c>
      <c r="V9" s="407">
        <v>2</v>
      </c>
      <c r="W9" s="406">
        <v>10</v>
      </c>
      <c r="X9" s="407">
        <v>1</v>
      </c>
      <c r="Y9" s="406">
        <v>1</v>
      </c>
      <c r="Z9" s="407">
        <v>0</v>
      </c>
      <c r="AA9" s="406">
        <v>7</v>
      </c>
      <c r="AB9" s="407">
        <v>0</v>
      </c>
      <c r="AC9" s="408">
        <v>99</v>
      </c>
      <c r="AD9" s="407">
        <v>2</v>
      </c>
      <c r="AE9" s="406">
        <v>2</v>
      </c>
      <c r="AF9" s="407">
        <v>0</v>
      </c>
    </row>
    <row r="10" spans="1:32">
      <c r="A10" s="393">
        <v>5</v>
      </c>
      <c r="B10" s="394" t="s">
        <v>247</v>
      </c>
      <c r="C10" s="395" t="s">
        <v>40</v>
      </c>
      <c r="D10" s="396">
        <v>1000</v>
      </c>
      <c r="E10" s="397">
        <v>0</v>
      </c>
      <c r="F10" s="398">
        <v>1000</v>
      </c>
      <c r="G10" s="396">
        <v>19.3</v>
      </c>
      <c r="H10" s="398">
        <v>0</v>
      </c>
      <c r="I10" s="398">
        <v>7</v>
      </c>
      <c r="J10" s="400">
        <f t="shared" si="0"/>
        <v>10</v>
      </c>
      <c r="K10" s="398">
        <v>8</v>
      </c>
      <c r="L10" s="398">
        <v>1000</v>
      </c>
      <c r="M10" s="398">
        <v>72</v>
      </c>
      <c r="N10" s="401">
        <v>72</v>
      </c>
      <c r="O10" s="406">
        <v>12</v>
      </c>
      <c r="P10" s="407">
        <v>2</v>
      </c>
      <c r="Q10" s="406">
        <v>4</v>
      </c>
      <c r="R10" s="407">
        <v>1</v>
      </c>
      <c r="S10" s="406">
        <v>10</v>
      </c>
      <c r="T10" s="407">
        <v>0</v>
      </c>
      <c r="U10" s="406">
        <v>8</v>
      </c>
      <c r="V10" s="407">
        <v>1</v>
      </c>
      <c r="W10" s="406">
        <v>2</v>
      </c>
      <c r="X10" s="407">
        <v>0</v>
      </c>
      <c r="Y10" s="406">
        <v>11</v>
      </c>
      <c r="Z10" s="407">
        <v>2</v>
      </c>
      <c r="AA10" s="406">
        <v>6</v>
      </c>
      <c r="AB10" s="407">
        <v>2</v>
      </c>
      <c r="AC10" s="406">
        <v>1</v>
      </c>
      <c r="AD10" s="407">
        <v>0</v>
      </c>
      <c r="AE10" s="408">
        <v>99</v>
      </c>
      <c r="AF10" s="407">
        <v>2</v>
      </c>
    </row>
    <row r="11" spans="1:32">
      <c r="A11" s="393">
        <v>6</v>
      </c>
      <c r="B11" s="394" t="s">
        <v>248</v>
      </c>
      <c r="C11" s="405" t="s">
        <v>17</v>
      </c>
      <c r="D11" s="396">
        <v>1000</v>
      </c>
      <c r="E11" s="397">
        <v>0</v>
      </c>
      <c r="F11" s="398">
        <v>1000</v>
      </c>
      <c r="G11" s="396">
        <v>16.8</v>
      </c>
      <c r="H11" s="398">
        <v>0</v>
      </c>
      <c r="I11" s="398">
        <v>10</v>
      </c>
      <c r="J11" s="400">
        <f t="shared" si="0"/>
        <v>9</v>
      </c>
      <c r="K11" s="398">
        <v>8</v>
      </c>
      <c r="L11" s="398">
        <v>1000</v>
      </c>
      <c r="M11" s="398">
        <v>67</v>
      </c>
      <c r="N11" s="401">
        <v>67</v>
      </c>
      <c r="O11" s="406">
        <v>13</v>
      </c>
      <c r="P11" s="407">
        <v>1</v>
      </c>
      <c r="Q11" s="406">
        <v>9</v>
      </c>
      <c r="R11" s="407">
        <v>0</v>
      </c>
      <c r="S11" s="406">
        <v>2</v>
      </c>
      <c r="T11" s="407">
        <v>0</v>
      </c>
      <c r="U11" s="406">
        <v>11</v>
      </c>
      <c r="V11" s="407">
        <v>2</v>
      </c>
      <c r="W11" s="406">
        <v>12</v>
      </c>
      <c r="X11" s="407">
        <v>1</v>
      </c>
      <c r="Y11" s="408">
        <v>99</v>
      </c>
      <c r="Z11" s="407">
        <v>2</v>
      </c>
      <c r="AA11" s="406">
        <v>5</v>
      </c>
      <c r="AB11" s="407">
        <v>0</v>
      </c>
      <c r="AC11" s="406">
        <v>3</v>
      </c>
      <c r="AD11" s="407">
        <v>1</v>
      </c>
      <c r="AE11" s="406">
        <v>8</v>
      </c>
      <c r="AF11" s="407">
        <v>2</v>
      </c>
    </row>
    <row r="12" spans="1:32">
      <c r="A12" s="393">
        <v>7</v>
      </c>
      <c r="B12" s="394" t="s">
        <v>249</v>
      </c>
      <c r="C12" s="405" t="s">
        <v>36</v>
      </c>
      <c r="D12" s="396">
        <v>1010</v>
      </c>
      <c r="E12" s="397">
        <v>10</v>
      </c>
      <c r="F12" s="398">
        <v>1000</v>
      </c>
      <c r="G12" s="396">
        <v>21</v>
      </c>
      <c r="H12" s="398">
        <v>0</v>
      </c>
      <c r="I12" s="398">
        <v>5</v>
      </c>
      <c r="J12" s="400">
        <f t="shared" si="0"/>
        <v>11</v>
      </c>
      <c r="K12" s="398">
        <v>8</v>
      </c>
      <c r="L12" s="398">
        <v>1000</v>
      </c>
      <c r="M12" s="398">
        <v>75</v>
      </c>
      <c r="N12" s="401">
        <v>75</v>
      </c>
      <c r="O12" s="408">
        <v>99</v>
      </c>
      <c r="P12" s="407">
        <v>2</v>
      </c>
      <c r="Q12" s="406">
        <v>2</v>
      </c>
      <c r="R12" s="407">
        <v>1</v>
      </c>
      <c r="S12" s="406">
        <v>1</v>
      </c>
      <c r="T12" s="407">
        <v>1</v>
      </c>
      <c r="U12" s="406">
        <v>13</v>
      </c>
      <c r="V12" s="407">
        <v>1</v>
      </c>
      <c r="W12" s="406">
        <v>9</v>
      </c>
      <c r="X12" s="407">
        <v>0</v>
      </c>
      <c r="Y12" s="406">
        <v>12</v>
      </c>
      <c r="Z12" s="407">
        <v>2</v>
      </c>
      <c r="AA12" s="406">
        <v>4</v>
      </c>
      <c r="AB12" s="407">
        <v>2</v>
      </c>
      <c r="AC12" s="406">
        <v>10</v>
      </c>
      <c r="AD12" s="407">
        <v>0</v>
      </c>
      <c r="AE12" s="406">
        <v>11</v>
      </c>
      <c r="AF12" s="407">
        <v>2</v>
      </c>
    </row>
    <row r="13" spans="1:32">
      <c r="A13" s="393">
        <v>8</v>
      </c>
      <c r="B13" s="394" t="s">
        <v>250</v>
      </c>
      <c r="C13" s="405" t="s">
        <v>17</v>
      </c>
      <c r="D13" s="396">
        <v>1000</v>
      </c>
      <c r="E13" s="397">
        <v>0</v>
      </c>
      <c r="F13" s="398">
        <v>1000</v>
      </c>
      <c r="G13" s="396">
        <v>15.1</v>
      </c>
      <c r="H13" s="398">
        <v>0</v>
      </c>
      <c r="I13" s="398">
        <v>12</v>
      </c>
      <c r="J13" s="400">
        <f t="shared" si="0"/>
        <v>7</v>
      </c>
      <c r="K13" s="398">
        <v>8</v>
      </c>
      <c r="L13" s="398">
        <v>1000</v>
      </c>
      <c r="M13" s="398">
        <v>72</v>
      </c>
      <c r="N13" s="401">
        <v>72</v>
      </c>
      <c r="O13" s="406">
        <v>1</v>
      </c>
      <c r="P13" s="407">
        <v>0</v>
      </c>
      <c r="Q13" s="406">
        <v>13</v>
      </c>
      <c r="R13" s="407">
        <v>0</v>
      </c>
      <c r="S13" s="408">
        <v>99</v>
      </c>
      <c r="T13" s="407">
        <v>2</v>
      </c>
      <c r="U13" s="406">
        <v>5</v>
      </c>
      <c r="V13" s="407">
        <v>1</v>
      </c>
      <c r="W13" s="406">
        <v>11</v>
      </c>
      <c r="X13" s="407">
        <v>2</v>
      </c>
      <c r="Y13" s="406">
        <v>3</v>
      </c>
      <c r="Z13" s="407">
        <v>0</v>
      </c>
      <c r="AA13" s="406">
        <v>12</v>
      </c>
      <c r="AB13" s="407">
        <v>1</v>
      </c>
      <c r="AC13" s="406">
        <v>9</v>
      </c>
      <c r="AD13" s="407">
        <v>1</v>
      </c>
      <c r="AE13" s="406">
        <v>6</v>
      </c>
      <c r="AF13" s="407">
        <v>0</v>
      </c>
    </row>
    <row r="14" spans="1:32">
      <c r="A14" s="393">
        <v>9</v>
      </c>
      <c r="B14" s="394" t="s">
        <v>251</v>
      </c>
      <c r="C14" s="405" t="s">
        <v>17</v>
      </c>
      <c r="D14" s="396">
        <v>1000</v>
      </c>
      <c r="E14" s="397">
        <v>0</v>
      </c>
      <c r="F14" s="398">
        <v>1000</v>
      </c>
      <c r="G14" s="396">
        <v>18.5</v>
      </c>
      <c r="H14" s="398">
        <v>0</v>
      </c>
      <c r="I14" s="398">
        <v>8</v>
      </c>
      <c r="J14" s="400">
        <f t="shared" si="0"/>
        <v>9</v>
      </c>
      <c r="K14" s="398">
        <v>8</v>
      </c>
      <c r="L14" s="398">
        <v>1000</v>
      </c>
      <c r="M14" s="398">
        <v>88</v>
      </c>
      <c r="N14" s="401">
        <v>88</v>
      </c>
      <c r="O14" s="406">
        <v>2</v>
      </c>
      <c r="P14" s="407">
        <v>1</v>
      </c>
      <c r="Q14" s="406">
        <v>6</v>
      </c>
      <c r="R14" s="407">
        <v>2</v>
      </c>
      <c r="S14" s="406">
        <v>3</v>
      </c>
      <c r="T14" s="407">
        <v>1</v>
      </c>
      <c r="U14" s="406">
        <v>10</v>
      </c>
      <c r="V14" s="407">
        <v>0</v>
      </c>
      <c r="W14" s="406">
        <v>7</v>
      </c>
      <c r="X14" s="407">
        <v>2</v>
      </c>
      <c r="Y14" s="406">
        <v>13</v>
      </c>
      <c r="Z14" s="407">
        <v>0</v>
      </c>
      <c r="AA14" s="408">
        <v>99</v>
      </c>
      <c r="AB14" s="407">
        <v>2</v>
      </c>
      <c r="AC14" s="406">
        <v>8</v>
      </c>
      <c r="AD14" s="407">
        <v>1</v>
      </c>
      <c r="AE14" s="406">
        <v>1</v>
      </c>
      <c r="AF14" s="407">
        <v>0</v>
      </c>
    </row>
    <row r="15" spans="1:32">
      <c r="A15" s="393">
        <v>10</v>
      </c>
      <c r="B15" s="394" t="s">
        <v>136</v>
      </c>
      <c r="C15" s="395" t="s">
        <v>3</v>
      </c>
      <c r="D15" s="396">
        <v>1030</v>
      </c>
      <c r="E15" s="397">
        <v>30</v>
      </c>
      <c r="F15" s="398">
        <v>1000</v>
      </c>
      <c r="G15" s="396">
        <v>23.5</v>
      </c>
      <c r="H15" s="398">
        <v>0</v>
      </c>
      <c r="I15" s="399">
        <v>2</v>
      </c>
      <c r="J15" s="400">
        <f t="shared" si="0"/>
        <v>14</v>
      </c>
      <c r="K15" s="398">
        <v>9</v>
      </c>
      <c r="L15" s="398">
        <v>1000</v>
      </c>
      <c r="M15" s="398">
        <v>93</v>
      </c>
      <c r="N15" s="401">
        <v>86</v>
      </c>
      <c r="O15" s="406">
        <v>3</v>
      </c>
      <c r="P15" s="407">
        <v>2</v>
      </c>
      <c r="Q15" s="406">
        <v>1</v>
      </c>
      <c r="R15" s="407">
        <v>1</v>
      </c>
      <c r="S15" s="406">
        <v>5</v>
      </c>
      <c r="T15" s="407">
        <v>2</v>
      </c>
      <c r="U15" s="406">
        <v>9</v>
      </c>
      <c r="V15" s="407">
        <v>2</v>
      </c>
      <c r="W15" s="406">
        <v>4</v>
      </c>
      <c r="X15" s="407">
        <v>1</v>
      </c>
      <c r="Y15" s="406">
        <v>2</v>
      </c>
      <c r="Z15" s="407">
        <v>2</v>
      </c>
      <c r="AA15" s="406">
        <v>13</v>
      </c>
      <c r="AB15" s="407">
        <v>1</v>
      </c>
      <c r="AC15" s="406">
        <v>7</v>
      </c>
      <c r="AD15" s="407">
        <v>2</v>
      </c>
      <c r="AE15" s="406">
        <v>12</v>
      </c>
      <c r="AF15" s="409">
        <v>1</v>
      </c>
    </row>
    <row r="16" spans="1:32">
      <c r="A16" s="393">
        <v>11</v>
      </c>
      <c r="B16" s="394" t="s">
        <v>252</v>
      </c>
      <c r="C16" s="395" t="s">
        <v>3</v>
      </c>
      <c r="D16" s="396">
        <v>1000</v>
      </c>
      <c r="E16" s="397">
        <v>0</v>
      </c>
      <c r="F16" s="398">
        <v>1000</v>
      </c>
      <c r="G16" s="396">
        <v>14.3</v>
      </c>
      <c r="H16" s="398">
        <v>0</v>
      </c>
      <c r="I16" s="398">
        <v>13</v>
      </c>
      <c r="J16" s="400">
        <f t="shared" si="0"/>
        <v>3</v>
      </c>
      <c r="K16" s="398">
        <v>8</v>
      </c>
      <c r="L16" s="398">
        <v>1000</v>
      </c>
      <c r="M16" s="398">
        <v>74</v>
      </c>
      <c r="N16" s="401">
        <v>74</v>
      </c>
      <c r="O16" s="406">
        <v>4</v>
      </c>
      <c r="P16" s="407">
        <v>0</v>
      </c>
      <c r="Q16" s="408">
        <v>99</v>
      </c>
      <c r="R16" s="407">
        <v>2</v>
      </c>
      <c r="S16" s="406">
        <v>12</v>
      </c>
      <c r="T16" s="407">
        <v>1</v>
      </c>
      <c r="U16" s="406">
        <v>6</v>
      </c>
      <c r="V16" s="407">
        <v>0</v>
      </c>
      <c r="W16" s="406">
        <v>8</v>
      </c>
      <c r="X16" s="407">
        <v>0</v>
      </c>
      <c r="Y16" s="406">
        <v>5</v>
      </c>
      <c r="Z16" s="407">
        <v>0</v>
      </c>
      <c r="AA16" s="406">
        <v>2</v>
      </c>
      <c r="AB16" s="407">
        <v>0</v>
      </c>
      <c r="AC16" s="406">
        <v>13</v>
      </c>
      <c r="AD16" s="407">
        <v>0</v>
      </c>
      <c r="AE16" s="406">
        <v>7</v>
      </c>
      <c r="AF16" s="407">
        <v>0</v>
      </c>
    </row>
    <row r="17" spans="1:256">
      <c r="A17" s="393">
        <v>12</v>
      </c>
      <c r="B17" s="394" t="s">
        <v>41</v>
      </c>
      <c r="C17" s="395" t="s">
        <v>40</v>
      </c>
      <c r="D17" s="396">
        <v>1000</v>
      </c>
      <c r="E17" s="397">
        <v>0</v>
      </c>
      <c r="F17" s="398">
        <v>1000</v>
      </c>
      <c r="G17" s="396">
        <v>16</v>
      </c>
      <c r="H17" s="398">
        <v>0</v>
      </c>
      <c r="I17" s="398">
        <v>11</v>
      </c>
      <c r="J17" s="400">
        <f t="shared" si="0"/>
        <v>7</v>
      </c>
      <c r="K17" s="398">
        <v>8</v>
      </c>
      <c r="L17" s="398">
        <v>1000</v>
      </c>
      <c r="M17" s="398">
        <v>75</v>
      </c>
      <c r="N17" s="401">
        <v>75</v>
      </c>
      <c r="O17" s="406">
        <v>5</v>
      </c>
      <c r="P17" s="407">
        <v>0</v>
      </c>
      <c r="Q17" s="406">
        <v>3</v>
      </c>
      <c r="R17" s="407">
        <v>0</v>
      </c>
      <c r="S17" s="406">
        <v>11</v>
      </c>
      <c r="T17" s="407">
        <v>1</v>
      </c>
      <c r="U17" s="408">
        <v>99</v>
      </c>
      <c r="V17" s="407">
        <v>2</v>
      </c>
      <c r="W17" s="406">
        <v>6</v>
      </c>
      <c r="X17" s="407">
        <v>1</v>
      </c>
      <c r="Y17" s="406">
        <v>7</v>
      </c>
      <c r="Z17" s="407">
        <v>0</v>
      </c>
      <c r="AA17" s="406">
        <v>8</v>
      </c>
      <c r="AB17" s="407">
        <v>1</v>
      </c>
      <c r="AC17" s="406">
        <v>2</v>
      </c>
      <c r="AD17" s="407">
        <v>1</v>
      </c>
      <c r="AE17" s="406">
        <v>10</v>
      </c>
      <c r="AF17" s="407">
        <v>1</v>
      </c>
    </row>
    <row r="18" spans="1:256">
      <c r="A18" s="393">
        <v>13</v>
      </c>
      <c r="B18" s="394" t="s">
        <v>11</v>
      </c>
      <c r="C18" s="395" t="s">
        <v>3</v>
      </c>
      <c r="D18" s="396">
        <v>1000</v>
      </c>
      <c r="E18" s="397">
        <v>0</v>
      </c>
      <c r="F18" s="398">
        <v>1000</v>
      </c>
      <c r="G18" s="396">
        <v>20.2</v>
      </c>
      <c r="H18" s="398">
        <v>0</v>
      </c>
      <c r="I18" s="398">
        <v>6</v>
      </c>
      <c r="J18" s="400">
        <f t="shared" si="0"/>
        <v>10</v>
      </c>
      <c r="K18" s="398">
        <v>9</v>
      </c>
      <c r="L18" s="398">
        <v>1000</v>
      </c>
      <c r="M18" s="398">
        <v>86</v>
      </c>
      <c r="N18" s="401">
        <v>85</v>
      </c>
      <c r="O18" s="406">
        <v>6</v>
      </c>
      <c r="P18" s="407">
        <v>1</v>
      </c>
      <c r="Q18" s="406">
        <v>8</v>
      </c>
      <c r="R18" s="407">
        <v>2</v>
      </c>
      <c r="S18" s="406">
        <v>4</v>
      </c>
      <c r="T18" s="407">
        <v>1</v>
      </c>
      <c r="U18" s="406">
        <v>7</v>
      </c>
      <c r="V18" s="407">
        <v>1</v>
      </c>
      <c r="W18" s="406">
        <v>1</v>
      </c>
      <c r="X18" s="407">
        <v>0</v>
      </c>
      <c r="Y18" s="406">
        <v>9</v>
      </c>
      <c r="Z18" s="407">
        <v>2</v>
      </c>
      <c r="AA18" s="406">
        <v>10</v>
      </c>
      <c r="AB18" s="407">
        <v>1</v>
      </c>
      <c r="AC18" s="406">
        <v>11</v>
      </c>
      <c r="AD18" s="407">
        <v>2</v>
      </c>
      <c r="AE18" s="406">
        <v>3</v>
      </c>
      <c r="AF18" s="407">
        <v>0</v>
      </c>
    </row>
    <row r="19" spans="1:256" ht="15.75" thickBot="1">
      <c r="A19" s="393">
        <v>14</v>
      </c>
      <c r="B19" s="410" t="s">
        <v>253</v>
      </c>
      <c r="C19" s="411"/>
      <c r="D19" s="396"/>
      <c r="E19" s="397"/>
      <c r="F19" s="398" t="s">
        <v>254</v>
      </c>
      <c r="G19" s="412">
        <f>IF(I19=0,0,(IF(IF($A$30&gt;=30,(SUM(31-I19)*$H$6),(SUM(30-I19)*$H$6))&lt;0,0,IF($A$30&gt;=30,(SUM(31-I19)*$H$6),(SUM(30-I19)*$H$6)))))</f>
        <v>0</v>
      </c>
      <c r="H19" s="398">
        <v>0</v>
      </c>
      <c r="I19" s="398"/>
      <c r="J19" s="393"/>
      <c r="K19" s="398"/>
      <c r="L19" s="398">
        <v>0</v>
      </c>
      <c r="M19" s="398"/>
      <c r="N19" s="401"/>
      <c r="O19" s="413"/>
      <c r="P19" s="414"/>
      <c r="Q19" s="413"/>
      <c r="R19" s="414"/>
      <c r="S19" s="413"/>
      <c r="T19" s="414"/>
      <c r="U19" s="413"/>
      <c r="V19" s="414"/>
      <c r="W19" s="413"/>
      <c r="X19" s="414"/>
      <c r="Y19" s="413"/>
      <c r="Z19" s="414"/>
      <c r="AA19" s="413"/>
      <c r="AB19" s="414"/>
      <c r="AC19" s="413"/>
      <c r="AD19" s="414"/>
      <c r="AE19" s="413"/>
      <c r="AF19" s="414"/>
    </row>
    <row r="20" spans="1:256" customFormat="1" ht="14.1"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85"/>
      <c r="AH20" s="385"/>
      <c r="AI20" s="385"/>
      <c r="AJ20" s="385"/>
      <c r="AK20" s="385"/>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c r="A21" s="213"/>
      <c r="B21" s="210"/>
      <c r="C21" s="210"/>
      <c r="D21" s="210"/>
      <c r="E21" s="210"/>
      <c r="F21" s="210"/>
      <c r="G21" s="210"/>
      <c r="H21" s="214"/>
      <c r="I21" s="215"/>
      <c r="J21" s="216"/>
      <c r="K21" s="214"/>
      <c r="L21" s="215"/>
      <c r="M21" s="216"/>
      <c r="N21" s="214"/>
      <c r="O21" s="215"/>
      <c r="P21" s="216"/>
      <c r="Q21" s="214"/>
      <c r="R21" s="215"/>
      <c r="S21" s="216"/>
      <c r="T21" s="214"/>
      <c r="U21" s="215"/>
      <c r="V21" s="214"/>
      <c r="W21" s="214"/>
      <c r="X21" s="215"/>
      <c r="Y21" s="216"/>
      <c r="Z21" s="214"/>
      <c r="AA21" s="215"/>
      <c r="AB21" s="215"/>
      <c r="AC21" s="215"/>
      <c r="AD21" s="215"/>
      <c r="AE21" s="215"/>
      <c r="AF21" s="215"/>
      <c r="AG21" s="385"/>
      <c r="AH21" s="385"/>
      <c r="AI21" s="385"/>
      <c r="AJ21" s="385"/>
      <c r="AK21" s="385"/>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c r="A22" s="213"/>
      <c r="B22" s="210"/>
      <c r="C22" s="210"/>
      <c r="D22" s="210"/>
      <c r="E22" s="210"/>
      <c r="F22" s="210"/>
      <c r="G22" s="210"/>
      <c r="H22" s="214"/>
      <c r="I22" s="210"/>
      <c r="J22" s="216"/>
      <c r="K22" s="214"/>
      <c r="L22" s="215"/>
      <c r="M22" s="216"/>
      <c r="N22" s="214"/>
      <c r="O22" s="215"/>
      <c r="P22" s="216"/>
      <c r="Q22" s="214"/>
      <c r="R22" s="215"/>
      <c r="S22" s="216"/>
      <c r="T22" s="214"/>
      <c r="U22" s="215"/>
      <c r="V22" s="216"/>
      <c r="W22" s="214"/>
      <c r="X22" s="215"/>
      <c r="Y22" s="216"/>
      <c r="Z22" s="216"/>
      <c r="AA22" s="215"/>
      <c r="AB22" s="215"/>
      <c r="AC22" s="215"/>
      <c r="AD22" s="215"/>
      <c r="AE22" s="215"/>
      <c r="AF22" s="215"/>
      <c r="AG22" s="385"/>
      <c r="AH22" s="385"/>
      <c r="AI22" s="385"/>
      <c r="AJ22" s="385"/>
      <c r="AK22" s="385"/>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15"/>
      <c r="AE23" s="215"/>
      <c r="AF23" s="215"/>
      <c r="AG23" s="385"/>
      <c r="AH23" s="385"/>
      <c r="AI23" s="385"/>
      <c r="AJ23" s="385"/>
      <c r="AK23" s="38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385"/>
      <c r="AH24" s="385"/>
      <c r="AI24" s="385"/>
      <c r="AJ24" s="385"/>
      <c r="AK24" s="385"/>
      <c r="AL24" s="209"/>
      <c r="AM24" s="209"/>
      <c r="AN24" s="209"/>
    </row>
    <row r="25" spans="1:256" customFormat="1">
      <c r="A25" s="217" t="s">
        <v>200</v>
      </c>
      <c r="B25" s="217"/>
      <c r="C25" s="218"/>
      <c r="D25" s="218"/>
      <c r="E25" s="218"/>
      <c r="F25" s="218"/>
      <c r="G25" s="218"/>
      <c r="H25" s="218"/>
      <c r="I25" s="218"/>
      <c r="J25" s="218"/>
      <c r="K25" s="218"/>
      <c r="L25" s="218"/>
      <c r="M25" s="216"/>
      <c r="N25" s="214"/>
      <c r="O25" s="215"/>
      <c r="P25" s="216"/>
      <c r="Q25" s="214"/>
      <c r="R25" s="215"/>
      <c r="S25" s="216"/>
      <c r="T25" s="214"/>
      <c r="U25" s="215"/>
      <c r="V25" s="216"/>
      <c r="W25" s="214"/>
      <c r="X25" s="215"/>
      <c r="Y25" s="216"/>
      <c r="Z25" s="214"/>
      <c r="AA25" s="215"/>
      <c r="AB25" s="215"/>
      <c r="AC25" s="215"/>
      <c r="AD25" s="215"/>
      <c r="AE25" s="215"/>
      <c r="AF25" s="215"/>
      <c r="AG25" s="385"/>
      <c r="AH25" s="385"/>
      <c r="AI25" s="385"/>
      <c r="AJ25" s="385"/>
      <c r="AK25" s="385"/>
      <c r="AL25" s="209"/>
      <c r="AM25" s="209"/>
      <c r="AN25" s="209"/>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443" priority="98" stopIfTrue="1">
      <formula>R6=1</formula>
    </cfRule>
    <cfRule type="expression" dxfId="442" priority="99" stopIfTrue="1">
      <formula>R6=2</formula>
    </cfRule>
    <cfRule type="expression" dxfId="441" priority="100" stopIfTrue="1">
      <formula>R6=3</formula>
    </cfRule>
  </conditionalFormatting>
  <conditionalFormatting sqref="G19">
    <cfRule type="expression" dxfId="440" priority="101" stopIfTrue="1">
      <formula>XDR19=0</formula>
    </cfRule>
  </conditionalFormatting>
  <conditionalFormatting sqref="Q3:AF3">
    <cfRule type="expression" dxfId="439" priority="96" stopIfTrue="1">
      <formula>$Q$3=0</formula>
    </cfRule>
  </conditionalFormatting>
  <conditionalFormatting sqref="H3">
    <cfRule type="cellIs" dxfId="438" priority="97" stopIfTrue="1" operator="equal">
      <formula>0</formula>
    </cfRule>
  </conditionalFormatting>
  <conditionalFormatting sqref="G21:G24">
    <cfRule type="expression" dxfId="437" priority="90" stopIfTrue="1">
      <formula>A21=0</formula>
    </cfRule>
  </conditionalFormatting>
  <conditionalFormatting sqref="H21:H24">
    <cfRule type="expression" dxfId="436" priority="89" stopIfTrue="1">
      <formula>A21=0</formula>
    </cfRule>
  </conditionalFormatting>
  <conditionalFormatting sqref="J21:J24">
    <cfRule type="expression" dxfId="435" priority="88" stopIfTrue="1">
      <formula>A21=0</formula>
    </cfRule>
  </conditionalFormatting>
  <conditionalFormatting sqref="R21:R25">
    <cfRule type="expression" dxfId="434" priority="86" stopIfTrue="1">
      <formula>A21=0</formula>
    </cfRule>
    <cfRule type="expression" dxfId="433" priority="87" stopIfTrue="1">
      <formula>R21=99</formula>
    </cfRule>
  </conditionalFormatting>
  <conditionalFormatting sqref="O21:O25 AA21:AA25">
    <cfRule type="expression" dxfId="432" priority="85" stopIfTrue="1">
      <formula>A21=0</formula>
    </cfRule>
  </conditionalFormatting>
  <conditionalFormatting sqref="P21:P25">
    <cfRule type="expression" dxfId="431" priority="84" stopIfTrue="1">
      <formula>A21=0</formula>
    </cfRule>
  </conditionalFormatting>
  <conditionalFormatting sqref="S21:S25">
    <cfRule type="expression" dxfId="430" priority="83" stopIfTrue="1">
      <formula>A21=0</formula>
    </cfRule>
  </conditionalFormatting>
  <conditionalFormatting sqref="W21:W25">
    <cfRule type="expression" dxfId="429" priority="82" stopIfTrue="1">
      <formula>A21=0</formula>
    </cfRule>
  </conditionalFormatting>
  <conditionalFormatting sqref="Y21:Y25">
    <cfRule type="expression" dxfId="428" priority="81" stopIfTrue="1">
      <formula>A21=0</formula>
    </cfRule>
  </conditionalFormatting>
  <conditionalFormatting sqref="D21:D24">
    <cfRule type="expression" dxfId="427" priority="78" stopIfTrue="1">
      <formula>L21=1</formula>
    </cfRule>
    <cfRule type="expression" dxfId="426" priority="79" stopIfTrue="1">
      <formula>L21=2</formula>
    </cfRule>
    <cfRule type="expression" dxfId="425" priority="80" stopIfTrue="1">
      <formula>L21=3</formula>
    </cfRule>
  </conditionalFormatting>
  <conditionalFormatting sqref="T21:T25">
    <cfRule type="expression" dxfId="424" priority="76" stopIfTrue="1">
      <formula>A21=0</formula>
    </cfRule>
    <cfRule type="expression" dxfId="423" priority="77" stopIfTrue="1">
      <formula>T21=99</formula>
    </cfRule>
  </conditionalFormatting>
  <conditionalFormatting sqref="V22:V25">
    <cfRule type="expression" dxfId="422" priority="74" stopIfTrue="1">
      <formula>A22=0</formula>
    </cfRule>
    <cfRule type="expression" dxfId="421" priority="75" stopIfTrue="1">
      <formula>V22=99</formula>
    </cfRule>
  </conditionalFormatting>
  <conditionalFormatting sqref="X21:X25">
    <cfRule type="expression" dxfId="420" priority="72" stopIfTrue="1">
      <formula>A21=0</formula>
    </cfRule>
    <cfRule type="expression" dxfId="419" priority="73" stopIfTrue="1">
      <formula>X21=99</formula>
    </cfRule>
  </conditionalFormatting>
  <conditionalFormatting sqref="Z22:Z25">
    <cfRule type="expression" dxfId="418" priority="70" stopIfTrue="1">
      <formula>A22=0</formula>
    </cfRule>
    <cfRule type="expression" dxfId="417" priority="71" stopIfTrue="1">
      <formula>Z22=99</formula>
    </cfRule>
  </conditionalFormatting>
  <conditionalFormatting sqref="M21:M25">
    <cfRule type="expression" dxfId="416" priority="69" stopIfTrue="1">
      <formula>A21=0</formula>
    </cfRule>
  </conditionalFormatting>
  <conditionalFormatting sqref="L21:L24">
    <cfRule type="cellIs" dxfId="415" priority="66" stopIfTrue="1" operator="equal">
      <formula>1</formula>
    </cfRule>
    <cfRule type="cellIs" dxfId="414" priority="67" stopIfTrue="1" operator="equal">
      <formula>2</formula>
    </cfRule>
    <cfRule type="cellIs" dxfId="413" priority="68" stopIfTrue="1" operator="equal">
      <formula>3</formula>
    </cfRule>
  </conditionalFormatting>
  <conditionalFormatting sqref="G21:G23">
    <cfRule type="expression" dxfId="412" priority="65" stopIfTrue="1">
      <formula>A21=0</formula>
    </cfRule>
  </conditionalFormatting>
  <conditionalFormatting sqref="H21:H24">
    <cfRule type="expression" dxfId="411" priority="64" stopIfTrue="1">
      <formula>A21=0</formula>
    </cfRule>
  </conditionalFormatting>
  <conditionalFormatting sqref="J21:J23">
    <cfRule type="expression" dxfId="410" priority="63" stopIfTrue="1">
      <formula>A21=0</formula>
    </cfRule>
  </conditionalFormatting>
  <conditionalFormatting sqref="R21:R23">
    <cfRule type="expression" dxfId="409" priority="61" stopIfTrue="1">
      <formula>A21=0</formula>
    </cfRule>
    <cfRule type="expression" dxfId="408" priority="62" stopIfTrue="1">
      <formula>R21=99</formula>
    </cfRule>
  </conditionalFormatting>
  <conditionalFormatting sqref="O21:O23">
    <cfRule type="expression" dxfId="407" priority="60" stopIfTrue="1">
      <formula>A21=0</formula>
    </cfRule>
  </conditionalFormatting>
  <conditionalFormatting sqref="P21:P23">
    <cfRule type="expression" dxfId="406" priority="59" stopIfTrue="1">
      <formula>A21=0</formula>
    </cfRule>
  </conditionalFormatting>
  <conditionalFormatting sqref="Q21:Q25">
    <cfRule type="expression" dxfId="405" priority="58" stopIfTrue="1">
      <formula>A21=0</formula>
    </cfRule>
  </conditionalFormatting>
  <conditionalFormatting sqref="S21:S23">
    <cfRule type="expression" dxfId="404" priority="57" stopIfTrue="1">
      <formula>A21=0</formula>
    </cfRule>
  </conditionalFormatting>
  <conditionalFormatting sqref="U21:U25">
    <cfRule type="expression" dxfId="403" priority="56" stopIfTrue="1">
      <formula>A21=0</formula>
    </cfRule>
  </conditionalFormatting>
  <conditionalFormatting sqref="W21:W23">
    <cfRule type="expression" dxfId="402" priority="55" stopIfTrue="1">
      <formula>A21=0</formula>
    </cfRule>
  </conditionalFormatting>
  <conditionalFormatting sqref="Y21:Y23">
    <cfRule type="expression" dxfId="401" priority="54" stopIfTrue="1">
      <formula>A21=0</formula>
    </cfRule>
  </conditionalFormatting>
  <conditionalFormatting sqref="D21:D23">
    <cfRule type="expression" dxfId="400" priority="51" stopIfTrue="1">
      <formula>L21=1</formula>
    </cfRule>
    <cfRule type="expression" dxfId="399" priority="52" stopIfTrue="1">
      <formula>L21=2</formula>
    </cfRule>
    <cfRule type="expression" dxfId="398" priority="53" stopIfTrue="1">
      <formula>L21=3</formula>
    </cfRule>
  </conditionalFormatting>
  <conditionalFormatting sqref="T21:T23">
    <cfRule type="expression" dxfId="397" priority="49" stopIfTrue="1">
      <formula>A21=0</formula>
    </cfRule>
    <cfRule type="expression" dxfId="396" priority="50" stopIfTrue="1">
      <formula>T21=99</formula>
    </cfRule>
  </conditionalFormatting>
  <conditionalFormatting sqref="V22:V23">
    <cfRule type="expression" dxfId="395" priority="47" stopIfTrue="1">
      <formula>A22=0</formula>
    </cfRule>
    <cfRule type="expression" dxfId="394" priority="48" stopIfTrue="1">
      <formula>V22=99</formula>
    </cfRule>
  </conditionalFormatting>
  <conditionalFormatting sqref="X21:X23">
    <cfRule type="expression" dxfId="393" priority="45" stopIfTrue="1">
      <formula>A21=0</formula>
    </cfRule>
    <cfRule type="expression" dxfId="392" priority="46" stopIfTrue="1">
      <formula>X21=99</formula>
    </cfRule>
  </conditionalFormatting>
  <conditionalFormatting sqref="Z22:Z23">
    <cfRule type="expression" dxfId="391" priority="43" stopIfTrue="1">
      <formula>A22=0</formula>
    </cfRule>
    <cfRule type="expression" dxfId="390" priority="44" stopIfTrue="1">
      <formula>Z22=99</formula>
    </cfRule>
  </conditionalFormatting>
  <conditionalFormatting sqref="M21:M23">
    <cfRule type="expression" dxfId="389" priority="42" stopIfTrue="1">
      <formula>A21=0</formula>
    </cfRule>
  </conditionalFormatting>
  <conditionalFormatting sqref="G21:G24">
    <cfRule type="expression" dxfId="388" priority="41" stopIfTrue="1">
      <formula>A21=0</formula>
    </cfRule>
  </conditionalFormatting>
  <conditionalFormatting sqref="H21:H24">
    <cfRule type="expression" dxfId="387" priority="40" stopIfTrue="1">
      <formula>A21=0</formula>
    </cfRule>
  </conditionalFormatting>
  <conditionalFormatting sqref="J21:J24">
    <cfRule type="expression" dxfId="386" priority="39" stopIfTrue="1">
      <formula>A21=0</formula>
    </cfRule>
  </conditionalFormatting>
  <conditionalFormatting sqref="R21:R25">
    <cfRule type="expression" dxfId="385" priority="37" stopIfTrue="1">
      <formula>A21=0</formula>
    </cfRule>
    <cfRule type="expression" dxfId="384" priority="38" stopIfTrue="1">
      <formula>R21=99</formula>
    </cfRule>
  </conditionalFormatting>
  <conditionalFormatting sqref="O21:O25">
    <cfRule type="expression" dxfId="383" priority="36" stopIfTrue="1">
      <formula>A21=0</formula>
    </cfRule>
  </conditionalFormatting>
  <conditionalFormatting sqref="P21:P25">
    <cfRule type="expression" dxfId="382" priority="35" stopIfTrue="1">
      <formula>A21=0</formula>
    </cfRule>
  </conditionalFormatting>
  <conditionalFormatting sqref="Q21:Q25">
    <cfRule type="expression" dxfId="381" priority="34" stopIfTrue="1">
      <formula>A21=0</formula>
    </cfRule>
  </conditionalFormatting>
  <conditionalFormatting sqref="S21:S25">
    <cfRule type="expression" dxfId="380" priority="33" stopIfTrue="1">
      <formula>A21=0</formula>
    </cfRule>
  </conditionalFormatting>
  <conditionalFormatting sqref="U21:U25">
    <cfRule type="expression" dxfId="379" priority="32" stopIfTrue="1">
      <formula>A21=0</formula>
    </cfRule>
  </conditionalFormatting>
  <conditionalFormatting sqref="W21:W25">
    <cfRule type="expression" dxfId="378" priority="31" stopIfTrue="1">
      <formula>A21=0</formula>
    </cfRule>
  </conditionalFormatting>
  <conditionalFormatting sqref="Y21:Y25">
    <cfRule type="expression" dxfId="377" priority="30" stopIfTrue="1">
      <formula>A21=0</formula>
    </cfRule>
  </conditionalFormatting>
  <conditionalFormatting sqref="D21:D24">
    <cfRule type="expression" dxfId="376" priority="27" stopIfTrue="1">
      <formula>L21=1</formula>
    </cfRule>
    <cfRule type="expression" dxfId="375" priority="28" stopIfTrue="1">
      <formula>L21=2</formula>
    </cfRule>
    <cfRule type="expression" dxfId="374" priority="29" stopIfTrue="1">
      <formula>L21=3</formula>
    </cfRule>
  </conditionalFormatting>
  <conditionalFormatting sqref="T21:T25">
    <cfRule type="expression" dxfId="373" priority="25" stopIfTrue="1">
      <formula>A21=0</formula>
    </cfRule>
    <cfRule type="expression" dxfId="372" priority="26" stopIfTrue="1">
      <formula>T21=99</formula>
    </cfRule>
  </conditionalFormatting>
  <conditionalFormatting sqref="V22:V25">
    <cfRule type="expression" dxfId="371" priority="23" stopIfTrue="1">
      <formula>A22=0</formula>
    </cfRule>
    <cfRule type="expression" dxfId="370" priority="24" stopIfTrue="1">
      <formula>V22=99</formula>
    </cfRule>
  </conditionalFormatting>
  <conditionalFormatting sqref="X21:X25">
    <cfRule type="expression" dxfId="369" priority="21" stopIfTrue="1">
      <formula>A21=0</formula>
    </cfRule>
    <cfRule type="expression" dxfId="368" priority="22" stopIfTrue="1">
      <formula>X21=99</formula>
    </cfRule>
  </conditionalFormatting>
  <conditionalFormatting sqref="Z22:Z25">
    <cfRule type="expression" dxfId="367" priority="19" stopIfTrue="1">
      <formula>A22=0</formula>
    </cfRule>
    <cfRule type="expression" dxfId="366" priority="20" stopIfTrue="1">
      <formula>Z22=99</formula>
    </cfRule>
  </conditionalFormatting>
  <conditionalFormatting sqref="M21:M25">
    <cfRule type="expression" dxfId="365" priority="18" stopIfTrue="1">
      <formula>A21=0</formula>
    </cfRule>
  </conditionalFormatting>
  <conditionalFormatting sqref="V22:V24 Z22:Z24">
    <cfRule type="expression" dxfId="364" priority="17" stopIfTrue="1">
      <formula>FR20=0</formula>
    </cfRule>
  </conditionalFormatting>
  <conditionalFormatting sqref="F22">
    <cfRule type="expression" dxfId="363" priority="16" stopIfTrue="1">
      <formula>A22=0</formula>
    </cfRule>
  </conditionalFormatting>
  <conditionalFormatting sqref="I22">
    <cfRule type="expression" dxfId="362" priority="15" stopIfTrue="1">
      <formula>E22=0</formula>
    </cfRule>
  </conditionalFormatting>
  <conditionalFormatting sqref="E22">
    <cfRule type="expression" dxfId="361" priority="91" stopIfTrue="1">
      <formula>FW20=0</formula>
    </cfRule>
  </conditionalFormatting>
  <conditionalFormatting sqref="AB21:AF21 AB25:AF25 AB22:AE24">
    <cfRule type="expression" dxfId="360" priority="92" stopIfTrue="1">
      <formula>Q21=0</formula>
    </cfRule>
  </conditionalFormatting>
  <conditionalFormatting sqref="AF22:AF24">
    <cfRule type="expression" dxfId="359" priority="13" stopIfTrue="1">
      <formula>U22=0</formula>
    </cfRule>
  </conditionalFormatting>
  <conditionalFormatting sqref="AL20:AL23">
    <cfRule type="expression" dxfId="358" priority="93" stopIfTrue="1">
      <formula>Z22=0</formula>
    </cfRule>
  </conditionalFormatting>
  <conditionalFormatting sqref="AN20:AR23">
    <cfRule type="expression" dxfId="357" priority="94" stopIfTrue="1">
      <formula>Z22=0</formula>
    </cfRule>
  </conditionalFormatting>
  <conditionalFormatting sqref="AM20:AM23">
    <cfRule type="expression" dxfId="356" priority="95" stopIfTrue="1">
      <formula>Z22=0</formula>
    </cfRule>
  </conditionalFormatting>
  <conditionalFormatting sqref="V21">
    <cfRule type="expression" dxfId="355" priority="11" stopIfTrue="1">
      <formula>C21=0</formula>
    </cfRule>
    <cfRule type="expression" dxfId="354" priority="12" stopIfTrue="1">
      <formula>V21=99</formula>
    </cfRule>
  </conditionalFormatting>
  <conditionalFormatting sqref="V21">
    <cfRule type="expression" dxfId="353" priority="9" stopIfTrue="1">
      <formula>C21=0</formula>
    </cfRule>
    <cfRule type="expression" dxfId="352" priority="10" stopIfTrue="1">
      <formula>V21=99</formula>
    </cfRule>
  </conditionalFormatting>
  <conditionalFormatting sqref="V21">
    <cfRule type="expression" dxfId="351" priority="7" stopIfTrue="1">
      <formula>C21=0</formula>
    </cfRule>
    <cfRule type="expression" dxfId="350" priority="8" stopIfTrue="1">
      <formula>V21=99</formula>
    </cfRule>
  </conditionalFormatting>
  <conditionalFormatting sqref="Z21">
    <cfRule type="expression" dxfId="349" priority="5" stopIfTrue="1">
      <formula>G21=0</formula>
    </cfRule>
    <cfRule type="expression" dxfId="348" priority="6" stopIfTrue="1">
      <formula>Z21=99</formula>
    </cfRule>
  </conditionalFormatting>
  <conditionalFormatting sqref="Z21">
    <cfRule type="expression" dxfId="347" priority="3" stopIfTrue="1">
      <formula>G21=0</formula>
    </cfRule>
    <cfRule type="expression" dxfId="346" priority="4" stopIfTrue="1">
      <formula>Z21=99</formula>
    </cfRule>
  </conditionalFormatting>
  <conditionalFormatting sqref="Z21">
    <cfRule type="expression" dxfId="345" priority="1" stopIfTrue="1">
      <formula>G21=0</formula>
    </cfRule>
    <cfRule type="expression" dxfId="344" priority="2" stopIfTrue="1">
      <formula>Z21=99</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cols>
    <col min="1" max="1" width="3.85546875" customWidth="1"/>
    <col min="2" max="2" width="19.85546875" customWidth="1"/>
    <col min="3" max="3" width="12.85546875" style="373"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c r="A1" s="731" t="s">
        <v>228</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row>
    <row r="2" spans="1:68">
      <c r="A2" s="731"/>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row>
    <row r="4" spans="1:68" ht="15.75">
      <c r="A4" s="737"/>
      <c r="B4" s="737"/>
      <c r="C4" s="370"/>
      <c r="D4" s="738" t="s">
        <v>172</v>
      </c>
      <c r="E4" s="738"/>
      <c r="F4" s="738"/>
      <c r="G4" s="738"/>
      <c r="H4" s="96">
        <f>IF(A26&lt;12,0)+IF(A26=12,0.82)+IF(A26=13,0.83)+IF(A26=14,0.84)+IF(A26=15,0.85)+IF(A26=16,0.86)+IF(A26=17,0.87)+IF(A26=18,0.88)+IF(A26=19,0.89)+IF(A26=20,0.9)+IF(A26=21,0.91)+IF(A26=22,0.92)+IF(A26=23,0.93)+IF(A26=24,0.94)+IF(A26=25,0.95)+IF(A26=26,0.96)+IF(A26=27,0.97)+IF(A26=28,0.98)+IF(A26=29,0.99)+IF(A26=30,1)</f>
        <v>0.88</v>
      </c>
      <c r="I4" s="95"/>
      <c r="J4" s="95"/>
      <c r="K4" s="95"/>
      <c r="L4" s="95"/>
      <c r="M4" s="738" t="s">
        <v>173</v>
      </c>
      <c r="N4" s="738"/>
      <c r="O4" s="738"/>
      <c r="P4" s="738"/>
      <c r="Q4" s="739"/>
      <c r="R4" s="739"/>
      <c r="S4" s="739"/>
      <c r="T4" s="739"/>
      <c r="U4" s="739"/>
      <c r="V4" s="739"/>
      <c r="W4" s="739"/>
      <c r="X4" s="739"/>
      <c r="Y4" s="739"/>
      <c r="Z4" s="739"/>
      <c r="AA4" s="739"/>
      <c r="AB4" s="739"/>
      <c r="AC4" s="739"/>
      <c r="AD4" s="739"/>
      <c r="AE4" s="739"/>
      <c r="AF4" s="739"/>
      <c r="AG4" s="739"/>
      <c r="AH4" s="739"/>
      <c r="AI4" s="739"/>
      <c r="AJ4" s="739"/>
      <c r="AK4" s="739"/>
      <c r="AL4" s="97"/>
      <c r="AM4" s="97"/>
      <c r="AN4" s="97"/>
      <c r="AO4" s="727" t="s">
        <v>174</v>
      </c>
      <c r="AP4" s="727"/>
      <c r="AQ4" s="727"/>
      <c r="AR4" s="727"/>
      <c r="AS4" s="727"/>
      <c r="AT4" s="727"/>
      <c r="AU4" s="727"/>
      <c r="AV4" s="727"/>
      <c r="AW4" s="727"/>
      <c r="AX4" s="727"/>
      <c r="AY4" s="727"/>
      <c r="AZ4" s="86"/>
      <c r="BA4" s="727" t="s">
        <v>175</v>
      </c>
      <c r="BB4" s="727"/>
      <c r="BC4" s="727"/>
      <c r="BD4" s="727"/>
      <c r="BE4" s="727"/>
      <c r="BF4" s="727"/>
      <c r="BG4" s="727"/>
      <c r="BH4" s="727"/>
      <c r="BI4" s="727"/>
      <c r="BJ4" s="727"/>
      <c r="BK4" s="727"/>
      <c r="BL4" s="727"/>
      <c r="BM4" s="727"/>
      <c r="BN4" s="727"/>
      <c r="BO4" s="727"/>
      <c r="BP4" s="92"/>
    </row>
    <row r="5" spans="1:68" ht="24">
      <c r="A5" s="98" t="s">
        <v>176</v>
      </c>
      <c r="B5" s="99" t="s">
        <v>177</v>
      </c>
      <c r="C5" s="100" t="s">
        <v>178</v>
      </c>
      <c r="D5" s="101" t="s">
        <v>179</v>
      </c>
      <c r="E5" s="102" t="s">
        <v>180</v>
      </c>
      <c r="F5" s="103" t="s">
        <v>181</v>
      </c>
      <c r="G5" s="103" t="s">
        <v>182</v>
      </c>
      <c r="H5" s="103" t="s">
        <v>183</v>
      </c>
      <c r="I5" s="103" t="s">
        <v>184</v>
      </c>
      <c r="J5" s="103" t="s">
        <v>185</v>
      </c>
      <c r="K5" s="103" t="s">
        <v>186</v>
      </c>
      <c r="L5" s="103" t="s">
        <v>187</v>
      </c>
      <c r="M5" s="103" t="s">
        <v>188</v>
      </c>
      <c r="N5" s="103" t="s">
        <v>189</v>
      </c>
      <c r="O5" s="104" t="s">
        <v>190</v>
      </c>
      <c r="P5" s="728">
        <v>1</v>
      </c>
      <c r="Q5" s="729"/>
      <c r="R5" s="726">
        <v>2</v>
      </c>
      <c r="S5" s="730"/>
      <c r="T5" s="730">
        <v>3</v>
      </c>
      <c r="U5" s="730"/>
      <c r="V5" s="730">
        <v>4</v>
      </c>
      <c r="W5" s="730"/>
      <c r="X5" s="730">
        <v>5</v>
      </c>
      <c r="Y5" s="730"/>
      <c r="Z5" s="730">
        <v>6</v>
      </c>
      <c r="AA5" s="730"/>
      <c r="AB5" s="730">
        <v>7</v>
      </c>
      <c r="AC5" s="730"/>
      <c r="AD5" s="730">
        <v>8</v>
      </c>
      <c r="AE5" s="730"/>
      <c r="AF5" s="730">
        <v>9</v>
      </c>
      <c r="AG5" s="730"/>
      <c r="AH5" s="725">
        <v>10</v>
      </c>
      <c r="AI5" s="726"/>
      <c r="AJ5" s="725">
        <v>11</v>
      </c>
      <c r="AK5" s="726"/>
      <c r="AL5" s="105"/>
      <c r="AM5" s="105"/>
      <c r="AN5" s="105"/>
      <c r="AO5" s="106">
        <v>1</v>
      </c>
      <c r="AP5" s="106">
        <v>2</v>
      </c>
      <c r="AQ5" s="106">
        <v>3</v>
      </c>
      <c r="AR5" s="106">
        <v>4</v>
      </c>
      <c r="AS5" s="106">
        <v>5</v>
      </c>
      <c r="AT5" s="106">
        <v>6</v>
      </c>
      <c r="AU5" s="106">
        <v>7</v>
      </c>
      <c r="AV5" s="106">
        <v>8</v>
      </c>
      <c r="AW5" s="106">
        <v>9</v>
      </c>
      <c r="AX5" s="106">
        <v>10</v>
      </c>
      <c r="AY5" s="106">
        <v>11</v>
      </c>
      <c r="AZ5" s="107"/>
      <c r="BA5" s="106">
        <v>1</v>
      </c>
      <c r="BB5" s="106">
        <v>2</v>
      </c>
      <c r="BC5" s="106">
        <v>3</v>
      </c>
      <c r="BD5" s="106">
        <v>4</v>
      </c>
      <c r="BE5" s="106">
        <v>5</v>
      </c>
      <c r="BF5" s="106">
        <v>6</v>
      </c>
      <c r="BG5" s="106">
        <v>7</v>
      </c>
      <c r="BH5" s="106">
        <v>8</v>
      </c>
      <c r="BI5" s="106">
        <v>9</v>
      </c>
      <c r="BJ5" s="106">
        <v>10</v>
      </c>
      <c r="BK5" s="106">
        <v>11</v>
      </c>
      <c r="BL5" s="106" t="s">
        <v>191</v>
      </c>
      <c r="BM5" s="108" t="s">
        <v>192</v>
      </c>
      <c r="BN5" s="108" t="s">
        <v>193</v>
      </c>
      <c r="BO5" s="109" t="s">
        <v>194</v>
      </c>
      <c r="BP5" s="92"/>
    </row>
    <row r="6" spans="1:68" ht="15">
      <c r="A6" s="110">
        <v>1</v>
      </c>
      <c r="B6" s="111" t="s">
        <v>11</v>
      </c>
      <c r="C6" s="45" t="s">
        <v>3</v>
      </c>
      <c r="D6" s="112"/>
      <c r="E6" s="113">
        <f>IF(G6=0,0,IF(G6+F6&lt;1000,1000,G6+F6))</f>
        <v>1000</v>
      </c>
      <c r="F6" s="114">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5">
        <v>1000</v>
      </c>
      <c r="H6" s="116">
        <f t="shared" ref="H6:H23" si="0">IF(J6=0,0,(IF(IF($A$26&gt;=30,(SUM(31-J6)*$H$4),(SUM(30-J6)*$H$4))&lt;0,0,IF($A$26&gt;=30,(SUM(31-J6)*$H$4),(SUM(30-J6)*$H$4)))))</f>
        <v>21.12</v>
      </c>
      <c r="I6" s="117">
        <f>IF(M6=0,0,G6-M6)</f>
        <v>0</v>
      </c>
      <c r="J6" s="118">
        <v>6</v>
      </c>
      <c r="K6" s="119">
        <v>10</v>
      </c>
      <c r="L6" s="120">
        <v>8</v>
      </c>
      <c r="M6" s="121">
        <f t="shared" ref="M6:M23" si="1">IF(L6=0,0,SUM(AO6:AY6)/L6)</f>
        <v>1000</v>
      </c>
      <c r="N6" s="117">
        <f t="shared" ref="N6:N23" si="2">BL6</f>
        <v>66</v>
      </c>
      <c r="O6" s="122" t="e">
        <f t="shared" ref="O6:O23" si="3">BO6</f>
        <v>#REF!</v>
      </c>
      <c r="P6" s="123">
        <v>10</v>
      </c>
      <c r="Q6" s="124">
        <v>0</v>
      </c>
      <c r="R6" s="125">
        <v>13</v>
      </c>
      <c r="S6" s="124">
        <v>2</v>
      </c>
      <c r="T6" s="126">
        <v>2</v>
      </c>
      <c r="U6" s="127">
        <v>2</v>
      </c>
      <c r="V6" s="128">
        <v>4</v>
      </c>
      <c r="W6" s="127">
        <v>0</v>
      </c>
      <c r="X6" s="126">
        <v>12</v>
      </c>
      <c r="Y6" s="127">
        <v>2</v>
      </c>
      <c r="Z6" s="126">
        <v>14</v>
      </c>
      <c r="AA6" s="127">
        <v>0</v>
      </c>
      <c r="AB6" s="126">
        <v>9</v>
      </c>
      <c r="AC6" s="129">
        <v>2</v>
      </c>
      <c r="AD6" s="130">
        <v>16</v>
      </c>
      <c r="AE6" s="131">
        <v>2</v>
      </c>
      <c r="AF6" s="128">
        <v>99</v>
      </c>
      <c r="AG6" s="129">
        <v>0</v>
      </c>
      <c r="AH6" s="128">
        <v>99</v>
      </c>
      <c r="AI6" s="127">
        <v>0</v>
      </c>
      <c r="AJ6" s="126">
        <v>99</v>
      </c>
      <c r="AK6" s="127">
        <v>0</v>
      </c>
      <c r="AL6" s="132"/>
      <c r="AM6" s="133">
        <f>SUM(Q6+S6+U6+W6+Y6+AA6+AC6+AE6+AG6+AI6+AK6)</f>
        <v>10</v>
      </c>
      <c r="AN6" s="132"/>
      <c r="AO6" s="134">
        <f t="shared" ref="AO6:AO23" si="4">IF(B6=0,0,IF(B6="BRIVS",0,(LOOKUP(P6,$A$6:$A$24,$G$6:$G$24))))</f>
        <v>1000</v>
      </c>
      <c r="AP6" s="135">
        <f t="shared" ref="AP6:AP23" si="5">IF(B6=0,0,IF(B6="BRIVS",0,(LOOKUP(R6,$A$6:$A$24,$G$6:$G$24))))</f>
        <v>1000</v>
      </c>
      <c r="AQ6" s="136">
        <f t="shared" ref="AQ6:AQ23" si="6">IF(B6=0,0,IF(B6="BRIVS",0,(LOOKUP(T6,$A$6:$A$24,$G$6:$G$24))))</f>
        <v>1000</v>
      </c>
      <c r="AR6" s="135">
        <f t="shared" ref="AR6:AR23" si="7">IF(B6=0,0,IF(B6="BRIVS",0,(LOOKUP(V6,$A$6:$A$24,$G$6:$G$24))))</f>
        <v>1000</v>
      </c>
      <c r="AS6" s="136">
        <f t="shared" ref="AS6:AS23" si="8">IF(B6=0,0,IF(B6="BRIVS",0,(LOOKUP(X6,$A$6:$A$24,$G$6:$G$24))))</f>
        <v>1000</v>
      </c>
      <c r="AT6" s="136">
        <f t="shared" ref="AT6:AT23" si="9">IF(B6=0,0,IF(B6="BRIVS",0,(LOOKUP(Z6,$A$6:$A$24,$G$6:$G$24))))</f>
        <v>1000</v>
      </c>
      <c r="AU6" s="136">
        <f t="shared" ref="AU6:AU23" si="10">IF(B6=0,0,IF(B6="BRIVS",0,(LOOKUP(AB6,$A$6:$A$24,$G$6:$G$24))))</f>
        <v>1000</v>
      </c>
      <c r="AV6" s="136">
        <f t="shared" ref="AV6:AV23" si="11">IF(B6=0,0,IF(B6="BRIVS",0,(LOOKUP(AD6,$A$6:$A$24,$G$6:$G$24))))</f>
        <v>1000</v>
      </c>
      <c r="AW6" s="135">
        <f t="shared" ref="AW6:AW23" si="12">IF(B6=0,0,IF(B6="BRIVS",0,(LOOKUP(AF6,$A$6:$A$24,$G$6:$G$24))))</f>
        <v>0</v>
      </c>
      <c r="AX6" s="136">
        <f t="shared" ref="AX6:AX23" si="13">IF(B6=0,0,IF(B6="BRIVS",0,(LOOKUP(AH6,$A$6:$A$24,$G$6:$G$24))))</f>
        <v>0</v>
      </c>
      <c r="AY6" s="137">
        <f t="shared" ref="AY6:AY23" si="14">IF(B6=0,0,IF(B6="BRIVS",0,(LOOKUP(AJ6,$A$6:$A$24,$G$6:$G$24))))</f>
        <v>0</v>
      </c>
      <c r="AZ6" s="86"/>
      <c r="BA6" s="138">
        <f t="shared" ref="BA6:BA23" si="15">IF(P6=99,0,(LOOKUP($P6,$A$6:$A$25,$K$6:$K$25)))</f>
        <v>8</v>
      </c>
      <c r="BB6" s="139">
        <f t="shared" ref="BB6:BB23" si="16">IF(R6=99,0,(LOOKUP($R6,$A$6:$A$25,$K$6:$K$25)))</f>
        <v>8</v>
      </c>
      <c r="BC6" s="139">
        <f t="shared" ref="BC6:BC23" si="17">IF(T6=99,0,(LOOKUP($T6,$A$6:$A$25,$K$6:$K$25)))</f>
        <v>8</v>
      </c>
      <c r="BD6" s="140">
        <f t="shared" ref="BD6:BD23" si="18">IF(V6=99,0,(LOOKUP($V6,$A$6:$A$25,$K$6:$K$25)))</f>
        <v>13</v>
      </c>
      <c r="BE6" s="139">
        <f t="shared" ref="BE6:BE23" si="19">IF(X6=99,0,(LOOKUP($X6,$A$6:$A$25,$K$6:$K$25)))</f>
        <v>5</v>
      </c>
      <c r="BF6" s="139">
        <f t="shared" ref="BF6:BF23" si="20">IF(Z6=99,0,(LOOKUP($Z6,$A$6:$A$25,$K$6:$K$25)))</f>
        <v>10</v>
      </c>
      <c r="BG6" s="139">
        <f t="shared" ref="BG6:BG23" si="21">IF(AB6=99,0,(LOOKUP($AB6,$A$6:$A$25,$K$6:$K$25)))</f>
        <v>7</v>
      </c>
      <c r="BH6" s="139">
        <f t="shared" ref="BH6:BH23" si="22">IF(AD6=99,0,(LOOKUP($AD6,$A$6:$A$25,$K$6:$K$25)))</f>
        <v>7</v>
      </c>
      <c r="BI6" s="139">
        <f t="shared" ref="BI6:BI23" si="23">IF(AF6=99,0,(LOOKUP($AF6,$A$6:$A$25,$K$6:$K$25)))</f>
        <v>0</v>
      </c>
      <c r="BJ6" s="139">
        <f t="shared" ref="BJ6:BJ23" si="24">IF(AH6=99,0,(LOOKUP($AH6,$A$6:$A$25,$K$6:$K$25)))</f>
        <v>0</v>
      </c>
      <c r="BK6" s="139">
        <f t="shared" ref="BK6:BK23" si="25">IF(AJ6=99,0,(LOOKUP($AJ6,$A$6:$A$25,$K$6:$K$25)))</f>
        <v>0</v>
      </c>
      <c r="BL6" s="141">
        <f>SUM(BA6,BB6,BC6,BD6,BE6,BG6,BF6,BH6,BI6,BJ6,BK6)</f>
        <v>66</v>
      </c>
      <c r="BM6" s="135" t="e">
        <f>IF(#REF!&gt;7,(IF(#REF!=8,MIN(BA6:BH6),IF(#REF!=9,MIN(BA6:BI6),IF(#REF!=10,MIN(BA6:BJ6),IF(#REF!=11,MIN(BA6:BK6)))))),(IF(#REF!=4,MIN(BA6:BD6),IF(#REF!=5,MIN(BA6:BE6),IF(#REF!=6,MIN(BA6:BF6),IF(#REF!=7,MIN(BA6:BG6)))))))</f>
        <v>#REF!</v>
      </c>
      <c r="BN6" s="135" t="e">
        <f>IF(#REF!&gt;7,(IF(#REF!=8,MAX(BA6:BH6),IF(#REF!=9,MAX(BA6:BI6),IF(#REF!=10,MAX(BA6:BJ6),IF(#REF!=11,MAX(BA6:BK6)))))),(IF(#REF!=4,MAX(BA6:BD6),IF(#REF!=5,MAX(BA6:BE6),IF(#REF!=6,MAX(BA6:BF6),IF(#REF!=7,MAX(BA6:BG6)))))))</f>
        <v>#REF!</v>
      </c>
      <c r="BO6" s="142" t="e">
        <f>SUM($BL6-$BM6)</f>
        <v>#REF!</v>
      </c>
      <c r="BP6" s="92"/>
    </row>
    <row r="7" spans="1:68" ht="15">
      <c r="A7" s="143">
        <v>2</v>
      </c>
      <c r="B7" s="144" t="s">
        <v>41</v>
      </c>
      <c r="C7" s="45" t="s">
        <v>40</v>
      </c>
      <c r="D7" s="145"/>
      <c r="E7" s="146">
        <f>IF(G7=0,0,IF(G7+F7&lt;1000,1000,G7+F7))</f>
        <v>1000</v>
      </c>
      <c r="F7" s="147">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8">
        <v>1000</v>
      </c>
      <c r="H7" s="149">
        <f t="shared" si="0"/>
        <v>15.84</v>
      </c>
      <c r="I7" s="150">
        <f>IF(M7=0,0,G7-M7)</f>
        <v>0</v>
      </c>
      <c r="J7" s="151">
        <v>12</v>
      </c>
      <c r="K7" s="152">
        <v>8</v>
      </c>
      <c r="L7" s="153">
        <v>8</v>
      </c>
      <c r="M7" s="154">
        <f t="shared" si="1"/>
        <v>1000</v>
      </c>
      <c r="N7" s="150">
        <f t="shared" si="2"/>
        <v>52</v>
      </c>
      <c r="O7" s="155" t="e">
        <f t="shared" si="3"/>
        <v>#REF!</v>
      </c>
      <c r="P7" s="156">
        <v>11</v>
      </c>
      <c r="Q7" s="157">
        <v>2</v>
      </c>
      <c r="R7" s="158">
        <v>18</v>
      </c>
      <c r="S7" s="159">
        <v>0</v>
      </c>
      <c r="T7" s="160">
        <v>1</v>
      </c>
      <c r="U7" s="161">
        <v>0</v>
      </c>
      <c r="V7" s="158">
        <v>6</v>
      </c>
      <c r="W7" s="161">
        <v>2</v>
      </c>
      <c r="X7" s="160">
        <v>10</v>
      </c>
      <c r="Y7" s="161">
        <v>1</v>
      </c>
      <c r="Z7" s="160">
        <v>15</v>
      </c>
      <c r="AA7" s="161">
        <v>0</v>
      </c>
      <c r="AB7" s="160">
        <v>3</v>
      </c>
      <c r="AC7" s="159">
        <v>2</v>
      </c>
      <c r="AD7" s="156">
        <v>13</v>
      </c>
      <c r="AE7" s="157">
        <v>1</v>
      </c>
      <c r="AF7" s="162">
        <v>99</v>
      </c>
      <c r="AG7" s="159">
        <v>0</v>
      </c>
      <c r="AH7" s="158">
        <v>99</v>
      </c>
      <c r="AI7" s="161">
        <v>0</v>
      </c>
      <c r="AJ7" s="158">
        <v>99</v>
      </c>
      <c r="AK7" s="161">
        <v>0</v>
      </c>
      <c r="AL7" s="132"/>
      <c r="AM7" s="133">
        <f t="shared" ref="AM7:AM23" si="26">SUM(Q7+S7+U7+W7+Y7+AA7+AC7+AE7+AG7+AI7+AK7)</f>
        <v>8</v>
      </c>
      <c r="AN7" s="132"/>
      <c r="AO7" s="163">
        <f t="shared" si="4"/>
        <v>1000</v>
      </c>
      <c r="AP7" s="164">
        <f t="shared" si="5"/>
        <v>1000</v>
      </c>
      <c r="AQ7" s="165">
        <f t="shared" si="6"/>
        <v>1000</v>
      </c>
      <c r="AR7" s="164">
        <f t="shared" si="7"/>
        <v>1000</v>
      </c>
      <c r="AS7" s="165">
        <f t="shared" si="8"/>
        <v>1000</v>
      </c>
      <c r="AT7" s="165">
        <f t="shared" si="9"/>
        <v>1000</v>
      </c>
      <c r="AU7" s="165">
        <f t="shared" si="10"/>
        <v>1000</v>
      </c>
      <c r="AV7" s="165">
        <f t="shared" si="11"/>
        <v>1000</v>
      </c>
      <c r="AW7" s="164">
        <f t="shared" si="12"/>
        <v>0</v>
      </c>
      <c r="AX7" s="165">
        <f t="shared" si="13"/>
        <v>0</v>
      </c>
      <c r="AY7" s="166">
        <f t="shared" si="14"/>
        <v>0</v>
      </c>
      <c r="AZ7" s="86"/>
      <c r="BA7" s="167">
        <f t="shared" si="15"/>
        <v>0</v>
      </c>
      <c r="BB7" s="168">
        <f t="shared" si="16"/>
        <v>9</v>
      </c>
      <c r="BC7" s="168">
        <f t="shared" si="17"/>
        <v>10</v>
      </c>
      <c r="BD7" s="169">
        <f t="shared" si="18"/>
        <v>2</v>
      </c>
      <c r="BE7" s="168">
        <f t="shared" si="19"/>
        <v>8</v>
      </c>
      <c r="BF7" s="168">
        <f t="shared" si="20"/>
        <v>9</v>
      </c>
      <c r="BG7" s="168">
        <f t="shared" si="21"/>
        <v>6</v>
      </c>
      <c r="BH7" s="168">
        <f t="shared" si="22"/>
        <v>8</v>
      </c>
      <c r="BI7" s="168">
        <f t="shared" si="23"/>
        <v>0</v>
      </c>
      <c r="BJ7" s="168">
        <f t="shared" si="24"/>
        <v>0</v>
      </c>
      <c r="BK7" s="168">
        <f t="shared" si="25"/>
        <v>0</v>
      </c>
      <c r="BL7" s="170">
        <f>SUM(BA7,BB7,BC7,BD7,BE7,BG7,BF7,BH7,BI7,BJ7,BK7)</f>
        <v>52</v>
      </c>
      <c r="BM7" s="164" t="e">
        <f>IF(#REF!&gt;7,(IF(#REF!=8,MIN(BA7:BH7),IF(#REF!=9,MIN(BA7:BI7),IF(#REF!=10,MIN(BA7:BJ7),IF(#REF!=11,MIN(BA7:BK7)))))),(IF(#REF!=4,MIN(BA7:BD7),IF(#REF!=5,MIN(BA7:BE7),IF(#REF!=6,MIN(BA7:BF7),IF(#REF!=7,MIN(BA7:BG7)))))))</f>
        <v>#REF!</v>
      </c>
      <c r="BN7" s="164" t="e">
        <f>IF(#REF!&gt;7,(IF(#REF!=8,MAX(BA7:BH7),IF(#REF!=9,MAX(BA7:BI7),IF(#REF!=10,MAX(BA7:BJ7),IF(#REF!=11,MAX(BA7:BK7)))))),(IF(#REF!=4,MAX(BA7:BD7),IF(#REF!=5,MAX(BA7:BE7),IF(#REF!=6,MAX(BA7:BF7),IF(#REF!=7,MAX(BA7:BG7)))))))</f>
        <v>#REF!</v>
      </c>
      <c r="BO7" s="171" t="e">
        <f t="shared" ref="BO7:BO23" si="27">SUM($BL7-$BM7)</f>
        <v>#REF!</v>
      </c>
      <c r="BP7" s="92"/>
    </row>
    <row r="8" spans="1:68" ht="15">
      <c r="A8" s="143">
        <v>3</v>
      </c>
      <c r="B8" s="144" t="s">
        <v>223</v>
      </c>
      <c r="C8" s="45" t="s">
        <v>3</v>
      </c>
      <c r="D8" s="145"/>
      <c r="E8" s="173">
        <f t="shared" ref="E8:E23" si="28">IF(G8=0,0,IF(G8+F8&lt;1000,1000,G8+F8))</f>
        <v>1000</v>
      </c>
      <c r="F8" s="147">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8">
        <v>1000</v>
      </c>
      <c r="H8" s="149">
        <f t="shared" si="0"/>
        <v>13.2</v>
      </c>
      <c r="I8" s="150">
        <f t="shared" ref="I8:I23" si="29">IF(M8=0,0,G8-M8)</f>
        <v>0</v>
      </c>
      <c r="J8" s="151">
        <v>15</v>
      </c>
      <c r="K8" s="152">
        <v>6</v>
      </c>
      <c r="L8" s="153">
        <v>8</v>
      </c>
      <c r="M8" s="154">
        <f t="shared" si="1"/>
        <v>1000</v>
      </c>
      <c r="N8" s="150">
        <f t="shared" si="2"/>
        <v>46</v>
      </c>
      <c r="O8" s="155" t="e">
        <f t="shared" si="3"/>
        <v>#REF!</v>
      </c>
      <c r="P8" s="156">
        <v>12</v>
      </c>
      <c r="Q8" s="157">
        <v>1</v>
      </c>
      <c r="R8" s="158">
        <v>16</v>
      </c>
      <c r="S8" s="159">
        <v>0</v>
      </c>
      <c r="T8" s="160">
        <v>8</v>
      </c>
      <c r="U8" s="161">
        <v>0</v>
      </c>
      <c r="V8" s="158">
        <v>9</v>
      </c>
      <c r="W8" s="161">
        <v>1</v>
      </c>
      <c r="X8" s="160">
        <v>13</v>
      </c>
      <c r="Y8" s="161">
        <v>0</v>
      </c>
      <c r="Z8" s="160">
        <v>11</v>
      </c>
      <c r="AA8" s="161">
        <v>2</v>
      </c>
      <c r="AB8" s="160">
        <v>2</v>
      </c>
      <c r="AC8" s="159">
        <v>0</v>
      </c>
      <c r="AD8" s="156">
        <v>6</v>
      </c>
      <c r="AE8" s="157">
        <v>2</v>
      </c>
      <c r="AF8" s="162">
        <v>99</v>
      </c>
      <c r="AG8" s="159">
        <v>0</v>
      </c>
      <c r="AH8" s="158">
        <v>99</v>
      </c>
      <c r="AI8" s="161">
        <v>0</v>
      </c>
      <c r="AJ8" s="158">
        <v>99</v>
      </c>
      <c r="AK8" s="161">
        <v>0</v>
      </c>
      <c r="AL8" s="132"/>
      <c r="AM8" s="133">
        <f t="shared" si="26"/>
        <v>6</v>
      </c>
      <c r="AN8" s="132"/>
      <c r="AO8" s="163">
        <f t="shared" si="4"/>
        <v>1000</v>
      </c>
      <c r="AP8" s="164">
        <f t="shared" si="5"/>
        <v>1000</v>
      </c>
      <c r="AQ8" s="165">
        <f t="shared" si="6"/>
        <v>1000</v>
      </c>
      <c r="AR8" s="164">
        <f t="shared" si="7"/>
        <v>1000</v>
      </c>
      <c r="AS8" s="165">
        <f t="shared" si="8"/>
        <v>1000</v>
      </c>
      <c r="AT8" s="165">
        <f t="shared" si="9"/>
        <v>1000</v>
      </c>
      <c r="AU8" s="165">
        <f t="shared" si="10"/>
        <v>1000</v>
      </c>
      <c r="AV8" s="165">
        <f t="shared" si="11"/>
        <v>1000</v>
      </c>
      <c r="AW8" s="164">
        <f t="shared" si="12"/>
        <v>0</v>
      </c>
      <c r="AX8" s="165">
        <f t="shared" si="13"/>
        <v>0</v>
      </c>
      <c r="AY8" s="166">
        <f t="shared" si="14"/>
        <v>0</v>
      </c>
      <c r="AZ8" s="86"/>
      <c r="BA8" s="167">
        <f t="shared" si="15"/>
        <v>5</v>
      </c>
      <c r="BB8" s="168">
        <f t="shared" si="16"/>
        <v>7</v>
      </c>
      <c r="BC8" s="168">
        <f t="shared" si="17"/>
        <v>9</v>
      </c>
      <c r="BD8" s="169">
        <f t="shared" si="18"/>
        <v>7</v>
      </c>
      <c r="BE8" s="168">
        <f t="shared" si="19"/>
        <v>8</v>
      </c>
      <c r="BF8" s="168">
        <f t="shared" si="20"/>
        <v>0</v>
      </c>
      <c r="BG8" s="168">
        <f t="shared" si="21"/>
        <v>8</v>
      </c>
      <c r="BH8" s="168">
        <f t="shared" si="22"/>
        <v>2</v>
      </c>
      <c r="BI8" s="168">
        <f t="shared" si="23"/>
        <v>0</v>
      </c>
      <c r="BJ8" s="168">
        <f t="shared" si="24"/>
        <v>0</v>
      </c>
      <c r="BK8" s="168">
        <f t="shared" si="25"/>
        <v>0</v>
      </c>
      <c r="BL8" s="170">
        <f t="shared" ref="BL8:BL23" si="30">SUM(BA8,BB8,BC8,BD8,BE8,BG8,BF8,BH8,BI8,BJ8,BK8)</f>
        <v>46</v>
      </c>
      <c r="BM8" s="164" t="e">
        <f>IF(#REF!&gt;7,(IF(#REF!=8,MIN(BA8:BH8),IF(#REF!=9,MIN(BA8:BI8),IF(#REF!=10,MIN(BA8:BJ8),IF(#REF!=11,MIN(BA8:BK8)))))),(IF(#REF!=4,MIN(BA8:BD8),IF(#REF!=5,MIN(BA8:BE8),IF(#REF!=6,MIN(BA8:BF8),IF(#REF!=7,MIN(BA8:BG8)))))))</f>
        <v>#REF!</v>
      </c>
      <c r="BN8" s="164" t="e">
        <f>IF(#REF!&gt;7,(IF(#REF!=8,MAX(BA8:BH8),IF(#REF!=9,MAX(BA8:BI8),IF(#REF!=10,MAX(BA8:BJ8),IF(#REF!=11,MAX(BA8:BK8)))))),(IF(#REF!=4,MAX(BA8:BD8),IF(#REF!=5,MAX(BA8:BE8),IF(#REF!=6,MAX(BA8:BF8),IF(#REF!=7,MAX(BA8:BG8)))))))</f>
        <v>#REF!</v>
      </c>
      <c r="BO8" s="171" t="e">
        <f t="shared" si="27"/>
        <v>#REF!</v>
      </c>
      <c r="BP8" s="92"/>
    </row>
    <row r="9" spans="1:68" ht="15">
      <c r="A9" s="143">
        <v>4</v>
      </c>
      <c r="B9" s="144" t="s">
        <v>224</v>
      </c>
      <c r="C9" s="45" t="s">
        <v>3</v>
      </c>
      <c r="D9" s="145"/>
      <c r="E9" s="173">
        <f t="shared" si="28"/>
        <v>1030</v>
      </c>
      <c r="F9" s="147">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8">
        <v>1000</v>
      </c>
      <c r="H9" s="149">
        <f t="shared" si="0"/>
        <v>25.52</v>
      </c>
      <c r="I9" s="150">
        <f t="shared" si="29"/>
        <v>0</v>
      </c>
      <c r="J9" s="369">
        <v>1</v>
      </c>
      <c r="K9" s="152">
        <v>13</v>
      </c>
      <c r="L9" s="153">
        <v>8</v>
      </c>
      <c r="M9" s="154">
        <f t="shared" si="1"/>
        <v>1000</v>
      </c>
      <c r="N9" s="150">
        <f t="shared" si="2"/>
        <v>76</v>
      </c>
      <c r="O9" s="155" t="e">
        <f t="shared" si="3"/>
        <v>#REF!</v>
      </c>
      <c r="P9" s="156">
        <v>13</v>
      </c>
      <c r="Q9" s="157">
        <v>2</v>
      </c>
      <c r="R9" s="158">
        <v>17</v>
      </c>
      <c r="S9" s="159">
        <v>1</v>
      </c>
      <c r="T9" s="160">
        <v>5</v>
      </c>
      <c r="U9" s="161">
        <v>1</v>
      </c>
      <c r="V9" s="158">
        <v>1</v>
      </c>
      <c r="W9" s="161">
        <v>2</v>
      </c>
      <c r="X9" s="160">
        <v>16</v>
      </c>
      <c r="Y9" s="161">
        <v>2</v>
      </c>
      <c r="Z9" s="160">
        <v>7</v>
      </c>
      <c r="AA9" s="161">
        <v>1</v>
      </c>
      <c r="AB9" s="160">
        <v>14</v>
      </c>
      <c r="AC9" s="159">
        <v>2</v>
      </c>
      <c r="AD9" s="174">
        <v>10</v>
      </c>
      <c r="AE9" s="157">
        <v>2</v>
      </c>
      <c r="AF9" s="162">
        <v>99</v>
      </c>
      <c r="AG9" s="159">
        <v>0</v>
      </c>
      <c r="AH9" s="158">
        <v>99</v>
      </c>
      <c r="AI9" s="161">
        <v>0</v>
      </c>
      <c r="AJ9" s="158">
        <v>99</v>
      </c>
      <c r="AK9" s="161">
        <v>0</v>
      </c>
      <c r="AL9" s="132"/>
      <c r="AM9" s="133">
        <f t="shared" si="26"/>
        <v>13</v>
      </c>
      <c r="AN9" s="132"/>
      <c r="AO9" s="163">
        <f t="shared" si="4"/>
        <v>1000</v>
      </c>
      <c r="AP9" s="164">
        <f t="shared" si="5"/>
        <v>1000</v>
      </c>
      <c r="AQ9" s="165">
        <f t="shared" si="6"/>
        <v>1000</v>
      </c>
      <c r="AR9" s="164">
        <f t="shared" si="7"/>
        <v>1000</v>
      </c>
      <c r="AS9" s="165">
        <f t="shared" si="8"/>
        <v>1000</v>
      </c>
      <c r="AT9" s="165">
        <f t="shared" si="9"/>
        <v>1000</v>
      </c>
      <c r="AU9" s="165">
        <f t="shared" si="10"/>
        <v>1000</v>
      </c>
      <c r="AV9" s="165">
        <f t="shared" si="11"/>
        <v>1000</v>
      </c>
      <c r="AW9" s="164">
        <f t="shared" si="12"/>
        <v>0</v>
      </c>
      <c r="AX9" s="165">
        <f t="shared" si="13"/>
        <v>0</v>
      </c>
      <c r="AY9" s="166">
        <f t="shared" si="14"/>
        <v>0</v>
      </c>
      <c r="AZ9" s="86"/>
      <c r="BA9" s="167">
        <f t="shared" si="15"/>
        <v>8</v>
      </c>
      <c r="BB9" s="168">
        <f t="shared" si="16"/>
        <v>11</v>
      </c>
      <c r="BC9" s="168">
        <f t="shared" si="17"/>
        <v>12</v>
      </c>
      <c r="BD9" s="169">
        <f t="shared" si="18"/>
        <v>10</v>
      </c>
      <c r="BE9" s="168">
        <f t="shared" si="19"/>
        <v>7</v>
      </c>
      <c r="BF9" s="168">
        <f t="shared" si="20"/>
        <v>10</v>
      </c>
      <c r="BG9" s="168">
        <f t="shared" si="21"/>
        <v>10</v>
      </c>
      <c r="BH9" s="168">
        <f t="shared" si="22"/>
        <v>8</v>
      </c>
      <c r="BI9" s="168">
        <f t="shared" si="23"/>
        <v>0</v>
      </c>
      <c r="BJ9" s="168">
        <f t="shared" si="24"/>
        <v>0</v>
      </c>
      <c r="BK9" s="168">
        <f t="shared" si="25"/>
        <v>0</v>
      </c>
      <c r="BL9" s="170">
        <f t="shared" si="30"/>
        <v>76</v>
      </c>
      <c r="BM9" s="164" t="e">
        <f>IF(#REF!&gt;7,(IF(#REF!=8,MIN(BA9:BH9),IF(#REF!=9,MIN(BA9:BI9),IF(#REF!=10,MIN(BA9:BJ9),IF(#REF!=11,MIN(BA9:BK9)))))),(IF(#REF!=4,MIN(BA9:BD9),IF(#REF!=5,MIN(BA9:BE9),IF(#REF!=6,MIN(BA9:BF9),IF(#REF!=7,MIN(BA9:BG9)))))))</f>
        <v>#REF!</v>
      </c>
      <c r="BN9" s="164" t="e">
        <f>IF(#REF!&gt;7,(IF(#REF!=8,MAX(BA9:BH9),IF(#REF!=9,MAX(BA9:BI9),IF(#REF!=10,MAX(BA9:BJ9),IF(#REF!=11,MAX(BA9:BK9)))))),(IF(#REF!=4,MAX(BA9:BD9),IF(#REF!=5,MAX(BA9:BE9),IF(#REF!=6,MAX(BA9:BF9),IF(#REF!=7,MAX(BA9:BG9)))))))</f>
        <v>#REF!</v>
      </c>
      <c r="BO9" s="171" t="e">
        <f t="shared" si="27"/>
        <v>#REF!</v>
      </c>
      <c r="BP9" s="92"/>
    </row>
    <row r="10" spans="1:68" ht="15">
      <c r="A10" s="143">
        <v>5</v>
      </c>
      <c r="B10" s="144" t="s">
        <v>30</v>
      </c>
      <c r="C10" s="219" t="s">
        <v>29</v>
      </c>
      <c r="D10" s="145"/>
      <c r="E10" s="173">
        <f t="shared" si="28"/>
        <v>1020</v>
      </c>
      <c r="F10" s="147">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8">
        <v>1000</v>
      </c>
      <c r="H10" s="149">
        <f t="shared" si="0"/>
        <v>24.64</v>
      </c>
      <c r="I10" s="150">
        <f t="shared" si="29"/>
        <v>0</v>
      </c>
      <c r="J10" s="369">
        <v>2</v>
      </c>
      <c r="K10" s="152">
        <v>12</v>
      </c>
      <c r="L10" s="153">
        <v>8</v>
      </c>
      <c r="M10" s="154">
        <f t="shared" si="1"/>
        <v>1000</v>
      </c>
      <c r="N10" s="150">
        <f t="shared" si="2"/>
        <v>75</v>
      </c>
      <c r="O10" s="155" t="e">
        <f t="shared" si="3"/>
        <v>#REF!</v>
      </c>
      <c r="P10" s="156">
        <v>14</v>
      </c>
      <c r="Q10" s="157">
        <v>1</v>
      </c>
      <c r="R10" s="158">
        <v>12</v>
      </c>
      <c r="S10" s="159">
        <v>2</v>
      </c>
      <c r="T10" s="160">
        <v>4</v>
      </c>
      <c r="U10" s="161">
        <v>1</v>
      </c>
      <c r="V10" s="158">
        <v>10</v>
      </c>
      <c r="W10" s="161">
        <v>2</v>
      </c>
      <c r="X10" s="160">
        <v>18</v>
      </c>
      <c r="Y10" s="161">
        <v>2</v>
      </c>
      <c r="Z10" s="160">
        <v>17</v>
      </c>
      <c r="AA10" s="161">
        <v>1</v>
      </c>
      <c r="AB10" s="160">
        <v>7</v>
      </c>
      <c r="AC10" s="159">
        <v>2</v>
      </c>
      <c r="AD10" s="156">
        <v>15</v>
      </c>
      <c r="AE10" s="157">
        <v>1</v>
      </c>
      <c r="AF10" s="162">
        <v>99</v>
      </c>
      <c r="AG10" s="159">
        <v>0</v>
      </c>
      <c r="AH10" s="158">
        <v>99</v>
      </c>
      <c r="AI10" s="161">
        <v>0</v>
      </c>
      <c r="AJ10" s="158">
        <v>99</v>
      </c>
      <c r="AK10" s="161">
        <v>0</v>
      </c>
      <c r="AL10" s="132"/>
      <c r="AM10" s="133">
        <f t="shared" si="26"/>
        <v>12</v>
      </c>
      <c r="AN10" s="132"/>
      <c r="AO10" s="163">
        <f t="shared" si="4"/>
        <v>1000</v>
      </c>
      <c r="AP10" s="164">
        <f t="shared" si="5"/>
        <v>1000</v>
      </c>
      <c r="AQ10" s="165">
        <f t="shared" si="6"/>
        <v>1000</v>
      </c>
      <c r="AR10" s="164">
        <f t="shared" si="7"/>
        <v>1000</v>
      </c>
      <c r="AS10" s="165">
        <f t="shared" si="8"/>
        <v>1000</v>
      </c>
      <c r="AT10" s="165">
        <f t="shared" si="9"/>
        <v>1000</v>
      </c>
      <c r="AU10" s="165">
        <f t="shared" si="10"/>
        <v>1000</v>
      </c>
      <c r="AV10" s="165">
        <f t="shared" si="11"/>
        <v>1000</v>
      </c>
      <c r="AW10" s="164">
        <f t="shared" si="12"/>
        <v>0</v>
      </c>
      <c r="AX10" s="165">
        <f t="shared" si="13"/>
        <v>0</v>
      </c>
      <c r="AY10" s="166">
        <f t="shared" si="14"/>
        <v>0</v>
      </c>
      <c r="AZ10" s="86"/>
      <c r="BA10" s="167">
        <f t="shared" si="15"/>
        <v>10</v>
      </c>
      <c r="BB10" s="168">
        <f t="shared" si="16"/>
        <v>5</v>
      </c>
      <c r="BC10" s="168">
        <f t="shared" si="17"/>
        <v>13</v>
      </c>
      <c r="BD10" s="169">
        <f t="shared" si="18"/>
        <v>8</v>
      </c>
      <c r="BE10" s="168">
        <f t="shared" si="19"/>
        <v>9</v>
      </c>
      <c r="BF10" s="168">
        <f t="shared" si="20"/>
        <v>11</v>
      </c>
      <c r="BG10" s="168">
        <f t="shared" si="21"/>
        <v>10</v>
      </c>
      <c r="BH10" s="168">
        <f t="shared" si="22"/>
        <v>9</v>
      </c>
      <c r="BI10" s="168">
        <f t="shared" si="23"/>
        <v>0</v>
      </c>
      <c r="BJ10" s="168">
        <f t="shared" si="24"/>
        <v>0</v>
      </c>
      <c r="BK10" s="168">
        <f t="shared" si="25"/>
        <v>0</v>
      </c>
      <c r="BL10" s="170">
        <f t="shared" si="30"/>
        <v>75</v>
      </c>
      <c r="BM10" s="164" t="e">
        <f>IF(#REF!&gt;7,(IF(#REF!=8,MIN(BA10:BH10),IF(#REF!=9,MIN(BA10:BI10),IF(#REF!=10,MIN(BA10:BJ10),IF(#REF!=11,MIN(BA10:BK10)))))),(IF(#REF!=4,MIN(BA10:BD10),IF(#REF!=5,MIN(BA10:BE10),IF(#REF!=6,MIN(BA10:BF10),IF(#REF!=7,MIN(BA10:BG10)))))))</f>
        <v>#REF!</v>
      </c>
      <c r="BN10" s="164" t="e">
        <f>IF(#REF!&gt;7,(IF(#REF!=8,MAX(BA10:BH10),IF(#REF!=9,MAX(BA10:BI10),IF(#REF!=10,MAX(BA10:BJ10),IF(#REF!=11,MAX(BA10:BK10)))))),(IF(#REF!=4,MAX(BA10:BD10),IF(#REF!=5,MAX(BA10:BE10),IF(#REF!=6,MAX(BA10:BF10),IF(#REF!=7,MAX(BA10:BG10)))))))</f>
        <v>#REF!</v>
      </c>
      <c r="BO10" s="171" t="e">
        <f t="shared" si="27"/>
        <v>#REF!</v>
      </c>
      <c r="BP10" s="92"/>
    </row>
    <row r="11" spans="1:68" ht="15">
      <c r="A11" s="143">
        <v>6</v>
      </c>
      <c r="B11" s="144" t="s">
        <v>225</v>
      </c>
      <c r="C11" s="148" t="s">
        <v>227</v>
      </c>
      <c r="D11" s="145"/>
      <c r="E11" s="173">
        <f t="shared" si="28"/>
        <v>1000</v>
      </c>
      <c r="F11" s="147">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8">
        <v>1000</v>
      </c>
      <c r="H11" s="149">
        <f t="shared" si="0"/>
        <v>11.44</v>
      </c>
      <c r="I11" s="150">
        <f t="shared" si="29"/>
        <v>0</v>
      </c>
      <c r="J11" s="151">
        <v>17</v>
      </c>
      <c r="K11" s="152">
        <v>2</v>
      </c>
      <c r="L11" s="153">
        <v>8</v>
      </c>
      <c r="M11" s="154">
        <f t="shared" si="1"/>
        <v>1000</v>
      </c>
      <c r="N11" s="150">
        <f t="shared" si="2"/>
        <v>55</v>
      </c>
      <c r="O11" s="155" t="e">
        <f t="shared" si="3"/>
        <v>#REF!</v>
      </c>
      <c r="P11" s="156">
        <v>15</v>
      </c>
      <c r="Q11" s="157">
        <v>0</v>
      </c>
      <c r="R11" s="158">
        <v>11</v>
      </c>
      <c r="S11" s="159">
        <v>2</v>
      </c>
      <c r="T11" s="160">
        <v>7</v>
      </c>
      <c r="U11" s="161">
        <v>0</v>
      </c>
      <c r="V11" s="158">
        <v>2</v>
      </c>
      <c r="W11" s="161">
        <v>0</v>
      </c>
      <c r="X11" s="160">
        <v>8</v>
      </c>
      <c r="Y11" s="161">
        <v>0</v>
      </c>
      <c r="Z11" s="160">
        <v>12</v>
      </c>
      <c r="AA11" s="161">
        <v>0</v>
      </c>
      <c r="AB11" s="160">
        <v>13</v>
      </c>
      <c r="AC11" s="159">
        <v>0</v>
      </c>
      <c r="AD11" s="174">
        <v>3</v>
      </c>
      <c r="AE11" s="157">
        <v>0</v>
      </c>
      <c r="AF11" s="162">
        <v>99</v>
      </c>
      <c r="AG11" s="159">
        <v>0</v>
      </c>
      <c r="AH11" s="158">
        <v>99</v>
      </c>
      <c r="AI11" s="161">
        <v>0</v>
      </c>
      <c r="AJ11" s="158">
        <v>99</v>
      </c>
      <c r="AK11" s="161">
        <v>0</v>
      </c>
      <c r="AL11" s="132"/>
      <c r="AM11" s="133">
        <f t="shared" si="26"/>
        <v>2</v>
      </c>
      <c r="AN11" s="132"/>
      <c r="AO11" s="163">
        <f t="shared" si="4"/>
        <v>1000</v>
      </c>
      <c r="AP11" s="164">
        <f t="shared" si="5"/>
        <v>1000</v>
      </c>
      <c r="AQ11" s="165">
        <f t="shared" si="6"/>
        <v>1000</v>
      </c>
      <c r="AR11" s="164">
        <f t="shared" si="7"/>
        <v>1000</v>
      </c>
      <c r="AS11" s="165">
        <f t="shared" si="8"/>
        <v>1000</v>
      </c>
      <c r="AT11" s="165">
        <f t="shared" si="9"/>
        <v>1000</v>
      </c>
      <c r="AU11" s="165">
        <f t="shared" si="10"/>
        <v>1000</v>
      </c>
      <c r="AV11" s="165">
        <f t="shared" si="11"/>
        <v>1000</v>
      </c>
      <c r="AW11" s="164">
        <f t="shared" si="12"/>
        <v>0</v>
      </c>
      <c r="AX11" s="165">
        <f t="shared" si="13"/>
        <v>0</v>
      </c>
      <c r="AY11" s="166">
        <f t="shared" si="14"/>
        <v>0</v>
      </c>
      <c r="AZ11" s="86"/>
      <c r="BA11" s="167">
        <f t="shared" si="15"/>
        <v>9</v>
      </c>
      <c r="BB11" s="168">
        <f t="shared" si="16"/>
        <v>0</v>
      </c>
      <c r="BC11" s="168">
        <f t="shared" si="17"/>
        <v>10</v>
      </c>
      <c r="BD11" s="169">
        <f t="shared" si="18"/>
        <v>8</v>
      </c>
      <c r="BE11" s="168">
        <f t="shared" si="19"/>
        <v>9</v>
      </c>
      <c r="BF11" s="168">
        <f t="shared" si="20"/>
        <v>5</v>
      </c>
      <c r="BG11" s="168">
        <f t="shared" si="21"/>
        <v>8</v>
      </c>
      <c r="BH11" s="168">
        <f t="shared" si="22"/>
        <v>6</v>
      </c>
      <c r="BI11" s="168">
        <f t="shared" si="23"/>
        <v>0</v>
      </c>
      <c r="BJ11" s="168">
        <f t="shared" si="24"/>
        <v>0</v>
      </c>
      <c r="BK11" s="168">
        <f t="shared" si="25"/>
        <v>0</v>
      </c>
      <c r="BL11" s="170">
        <f t="shared" si="30"/>
        <v>55</v>
      </c>
      <c r="BM11" s="164" t="e">
        <f>IF(#REF!&gt;7,(IF(#REF!=8,MIN(BA11:BH11),IF(#REF!=9,MIN(BA11:BI11),IF(#REF!=10,MIN(BA11:BJ11),IF(#REF!=11,MIN(BA11:BK11)))))),(IF(#REF!=4,MIN(BA11:BD11),IF(#REF!=5,MIN(BA11:BE11),IF(#REF!=6,MIN(BA11:BF11),IF(#REF!=7,MIN(BA11:BG11)))))))</f>
        <v>#REF!</v>
      </c>
      <c r="BN11" s="164" t="e">
        <f>IF(#REF!&gt;7,(IF(#REF!=8,MAX(BA11:BH11),IF(#REF!=9,MAX(BA11:BI11),IF(#REF!=10,MAX(BA11:BJ11),IF(#REF!=11,MAX(BA11:BK11)))))),(IF(#REF!=4,MAX(BA11:BD11),IF(#REF!=5,MAX(BA11:BE11),IF(#REF!=6,MAX(BA11:BF11),IF(#REF!=7,MAX(BA11:BG11)))))))</f>
        <v>#REF!</v>
      </c>
      <c r="BO11" s="171" t="e">
        <f t="shared" si="27"/>
        <v>#REF!</v>
      </c>
      <c r="BP11" s="92"/>
    </row>
    <row r="12" spans="1:68" ht="15">
      <c r="A12" s="143">
        <v>7</v>
      </c>
      <c r="B12" s="144" t="s">
        <v>37</v>
      </c>
      <c r="C12" s="148" t="s">
        <v>36</v>
      </c>
      <c r="D12" s="145"/>
      <c r="E12" s="173">
        <f t="shared" si="28"/>
        <v>1000</v>
      </c>
      <c r="F12" s="147">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8">
        <v>1000</v>
      </c>
      <c r="H12" s="149">
        <f t="shared" si="0"/>
        <v>22</v>
      </c>
      <c r="I12" s="150">
        <f t="shared" si="29"/>
        <v>0</v>
      </c>
      <c r="J12" s="151">
        <v>5</v>
      </c>
      <c r="K12" s="152">
        <v>10</v>
      </c>
      <c r="L12" s="153">
        <v>8</v>
      </c>
      <c r="M12" s="154">
        <f t="shared" si="1"/>
        <v>1000</v>
      </c>
      <c r="N12" s="150">
        <f t="shared" si="2"/>
        <v>73</v>
      </c>
      <c r="O12" s="155" t="e">
        <f t="shared" si="3"/>
        <v>#REF!</v>
      </c>
      <c r="P12" s="156">
        <v>16</v>
      </c>
      <c r="Q12" s="157">
        <v>1</v>
      </c>
      <c r="R12" s="158">
        <v>14</v>
      </c>
      <c r="S12" s="159">
        <v>2</v>
      </c>
      <c r="T12" s="160">
        <v>6</v>
      </c>
      <c r="U12" s="161">
        <v>2</v>
      </c>
      <c r="V12" s="158">
        <v>15</v>
      </c>
      <c r="W12" s="161">
        <v>2</v>
      </c>
      <c r="X12" s="160">
        <v>17</v>
      </c>
      <c r="Y12" s="161">
        <v>1</v>
      </c>
      <c r="Z12" s="160">
        <v>4</v>
      </c>
      <c r="AA12" s="161">
        <v>1</v>
      </c>
      <c r="AB12" s="160">
        <v>5</v>
      </c>
      <c r="AC12" s="159">
        <v>0</v>
      </c>
      <c r="AD12" s="175">
        <v>18</v>
      </c>
      <c r="AE12" s="157">
        <v>1</v>
      </c>
      <c r="AF12" s="162">
        <v>99</v>
      </c>
      <c r="AG12" s="159">
        <v>0</v>
      </c>
      <c r="AH12" s="158">
        <v>99</v>
      </c>
      <c r="AI12" s="161">
        <v>0</v>
      </c>
      <c r="AJ12" s="158">
        <v>99</v>
      </c>
      <c r="AK12" s="161">
        <v>0</v>
      </c>
      <c r="AL12" s="132"/>
      <c r="AM12" s="133">
        <f t="shared" si="26"/>
        <v>10</v>
      </c>
      <c r="AN12" s="132"/>
      <c r="AO12" s="163">
        <f t="shared" si="4"/>
        <v>1000</v>
      </c>
      <c r="AP12" s="164">
        <f t="shared" si="5"/>
        <v>1000</v>
      </c>
      <c r="AQ12" s="165">
        <f t="shared" si="6"/>
        <v>1000</v>
      </c>
      <c r="AR12" s="164">
        <f t="shared" si="7"/>
        <v>1000</v>
      </c>
      <c r="AS12" s="165">
        <f t="shared" si="8"/>
        <v>1000</v>
      </c>
      <c r="AT12" s="165">
        <f t="shared" si="9"/>
        <v>1000</v>
      </c>
      <c r="AU12" s="165">
        <f t="shared" si="10"/>
        <v>1000</v>
      </c>
      <c r="AV12" s="165">
        <f t="shared" si="11"/>
        <v>1000</v>
      </c>
      <c r="AW12" s="164">
        <f t="shared" si="12"/>
        <v>0</v>
      </c>
      <c r="AX12" s="165">
        <f t="shared" si="13"/>
        <v>0</v>
      </c>
      <c r="AY12" s="166">
        <f t="shared" si="14"/>
        <v>0</v>
      </c>
      <c r="AZ12" s="86"/>
      <c r="BA12" s="167">
        <f t="shared" si="15"/>
        <v>7</v>
      </c>
      <c r="BB12" s="168">
        <f t="shared" si="16"/>
        <v>10</v>
      </c>
      <c r="BC12" s="168">
        <f t="shared" si="17"/>
        <v>2</v>
      </c>
      <c r="BD12" s="169">
        <f t="shared" si="18"/>
        <v>9</v>
      </c>
      <c r="BE12" s="168">
        <f t="shared" si="19"/>
        <v>11</v>
      </c>
      <c r="BF12" s="168">
        <f t="shared" si="20"/>
        <v>13</v>
      </c>
      <c r="BG12" s="168">
        <f t="shared" si="21"/>
        <v>12</v>
      </c>
      <c r="BH12" s="168">
        <f t="shared" si="22"/>
        <v>9</v>
      </c>
      <c r="BI12" s="168">
        <f t="shared" si="23"/>
        <v>0</v>
      </c>
      <c r="BJ12" s="168">
        <f t="shared" si="24"/>
        <v>0</v>
      </c>
      <c r="BK12" s="168">
        <f t="shared" si="25"/>
        <v>0</v>
      </c>
      <c r="BL12" s="170">
        <f t="shared" si="30"/>
        <v>73</v>
      </c>
      <c r="BM12" s="164" t="e">
        <f>IF(#REF!&gt;7,(IF(#REF!=8,MIN(BA12:BH12),IF(#REF!=9,MIN(BA12:BI12),IF(#REF!=10,MIN(BA12:BJ12),IF(#REF!=11,MIN(BA12:BK12)))))),(IF(#REF!=4,MIN(BA12:BD12),IF(#REF!=5,MIN(BA12:BE12),IF(#REF!=6,MIN(BA12:BF12),IF(#REF!=7,MIN(BA12:BG12)))))))</f>
        <v>#REF!</v>
      </c>
      <c r="BN12" s="164" t="e">
        <f>IF(#REF!&gt;7,(IF(#REF!=8,MAX(BA12:BH12),IF(#REF!=9,MAX(BA12:BI12),IF(#REF!=10,MAX(BA12:BJ12),IF(#REF!=11,MAX(BA12:BK12)))))),(IF(#REF!=4,MAX(BA12:BD12),IF(#REF!=5,MAX(BA12:BE12),IF(#REF!=6,MAX(BA12:BF12),IF(#REF!=7,MAX(BA12:BG12)))))))</f>
        <v>#REF!</v>
      </c>
      <c r="BO12" s="171" t="e">
        <f t="shared" si="27"/>
        <v>#REF!</v>
      </c>
      <c r="BP12" s="92"/>
    </row>
    <row r="13" spans="1:68" ht="15">
      <c r="A13" s="143">
        <v>8</v>
      </c>
      <c r="B13" s="144" t="s">
        <v>197</v>
      </c>
      <c r="C13" s="45" t="s">
        <v>3</v>
      </c>
      <c r="D13" s="176"/>
      <c r="E13" s="173">
        <f t="shared" si="28"/>
        <v>1000</v>
      </c>
      <c r="F13" s="147">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8">
        <v>1000</v>
      </c>
      <c r="H13" s="149">
        <f t="shared" si="0"/>
        <v>18.48</v>
      </c>
      <c r="I13" s="150">
        <f t="shared" si="29"/>
        <v>0</v>
      </c>
      <c r="J13" s="151">
        <v>9</v>
      </c>
      <c r="K13" s="152">
        <v>9</v>
      </c>
      <c r="L13" s="153">
        <v>8</v>
      </c>
      <c r="M13" s="154">
        <f t="shared" si="1"/>
        <v>1000</v>
      </c>
      <c r="N13" s="150">
        <f t="shared" si="2"/>
        <v>50</v>
      </c>
      <c r="O13" s="155" t="e">
        <f t="shared" si="3"/>
        <v>#REF!</v>
      </c>
      <c r="P13" s="156">
        <v>17</v>
      </c>
      <c r="Q13" s="157">
        <v>0</v>
      </c>
      <c r="R13" s="158">
        <v>9</v>
      </c>
      <c r="S13" s="159">
        <v>1</v>
      </c>
      <c r="T13" s="160">
        <v>3</v>
      </c>
      <c r="U13" s="161">
        <v>2</v>
      </c>
      <c r="V13" s="158">
        <v>14</v>
      </c>
      <c r="W13" s="161">
        <v>0</v>
      </c>
      <c r="X13" s="160">
        <v>6</v>
      </c>
      <c r="Y13" s="161">
        <v>2</v>
      </c>
      <c r="Z13" s="160">
        <v>18</v>
      </c>
      <c r="AA13" s="161">
        <v>0</v>
      </c>
      <c r="AB13" s="160">
        <v>12</v>
      </c>
      <c r="AC13" s="159">
        <v>2</v>
      </c>
      <c r="AD13" s="175">
        <v>11</v>
      </c>
      <c r="AE13" s="157">
        <v>2</v>
      </c>
      <c r="AF13" s="162">
        <v>99</v>
      </c>
      <c r="AG13" s="159">
        <v>0</v>
      </c>
      <c r="AH13" s="158">
        <v>99</v>
      </c>
      <c r="AI13" s="161">
        <v>0</v>
      </c>
      <c r="AJ13" s="158">
        <v>99</v>
      </c>
      <c r="AK13" s="161">
        <v>0</v>
      </c>
      <c r="AL13" s="132"/>
      <c r="AM13" s="133">
        <f t="shared" si="26"/>
        <v>9</v>
      </c>
      <c r="AN13" s="132"/>
      <c r="AO13" s="163">
        <f t="shared" si="4"/>
        <v>1000</v>
      </c>
      <c r="AP13" s="164">
        <f t="shared" si="5"/>
        <v>1000</v>
      </c>
      <c r="AQ13" s="165">
        <f t="shared" si="6"/>
        <v>1000</v>
      </c>
      <c r="AR13" s="164">
        <f t="shared" si="7"/>
        <v>1000</v>
      </c>
      <c r="AS13" s="165">
        <f t="shared" si="8"/>
        <v>1000</v>
      </c>
      <c r="AT13" s="165">
        <f t="shared" si="9"/>
        <v>1000</v>
      </c>
      <c r="AU13" s="165">
        <f t="shared" si="10"/>
        <v>1000</v>
      </c>
      <c r="AV13" s="165">
        <f t="shared" si="11"/>
        <v>1000</v>
      </c>
      <c r="AW13" s="164">
        <f t="shared" si="12"/>
        <v>0</v>
      </c>
      <c r="AX13" s="165">
        <f t="shared" si="13"/>
        <v>0</v>
      </c>
      <c r="AY13" s="166">
        <f t="shared" si="14"/>
        <v>0</v>
      </c>
      <c r="AZ13" s="86"/>
      <c r="BA13" s="167">
        <f t="shared" si="15"/>
        <v>11</v>
      </c>
      <c r="BB13" s="168">
        <f t="shared" si="16"/>
        <v>7</v>
      </c>
      <c r="BC13" s="168">
        <f t="shared" si="17"/>
        <v>6</v>
      </c>
      <c r="BD13" s="169">
        <f t="shared" si="18"/>
        <v>10</v>
      </c>
      <c r="BE13" s="168">
        <f t="shared" si="19"/>
        <v>2</v>
      </c>
      <c r="BF13" s="168">
        <f t="shared" si="20"/>
        <v>9</v>
      </c>
      <c r="BG13" s="168">
        <f t="shared" si="21"/>
        <v>5</v>
      </c>
      <c r="BH13" s="168">
        <f t="shared" si="22"/>
        <v>0</v>
      </c>
      <c r="BI13" s="168">
        <f t="shared" si="23"/>
        <v>0</v>
      </c>
      <c r="BJ13" s="168">
        <f t="shared" si="24"/>
        <v>0</v>
      </c>
      <c r="BK13" s="168">
        <f t="shared" si="25"/>
        <v>0</v>
      </c>
      <c r="BL13" s="170">
        <f t="shared" si="30"/>
        <v>50</v>
      </c>
      <c r="BM13" s="164" t="e">
        <f>IF(#REF!&gt;7,(IF(#REF!=8,MIN(BA13:BH13),IF(#REF!=9,MIN(BA13:BI13),IF(#REF!=10,MIN(BA13:BJ13),IF(#REF!=11,MIN(BA13:BK13)))))),(IF(#REF!=4,MIN(BA13:BD13),IF(#REF!=5,MIN(BA13:BE13),IF(#REF!=6,MIN(BA13:BF13),IF(#REF!=7,MIN(BA13:BG13)))))))</f>
        <v>#REF!</v>
      </c>
      <c r="BN13" s="164" t="e">
        <f>IF(#REF!&gt;7,(IF(#REF!=8,MAX(BA13:BH13),IF(#REF!=9,MAX(BA13:BI13),IF(#REF!=10,MAX(BA13:BJ13),IF(#REF!=11,MAX(BA13:BK13)))))),(IF(#REF!=4,MAX(BA13:BD13),IF(#REF!=5,MAX(BA13:BE13),IF(#REF!=6,MAX(BA13:BF13),IF(#REF!=7,MAX(BA13:BG13)))))))</f>
        <v>#REF!</v>
      </c>
      <c r="BO13" s="171" t="e">
        <f t="shared" si="27"/>
        <v>#REF!</v>
      </c>
      <c r="BP13" s="92"/>
    </row>
    <row r="14" spans="1:68" ht="15">
      <c r="A14" s="143">
        <v>9</v>
      </c>
      <c r="B14" s="144" t="s">
        <v>217</v>
      </c>
      <c r="C14" s="219" t="s">
        <v>17</v>
      </c>
      <c r="D14" s="176"/>
      <c r="E14" s="173">
        <f t="shared" si="28"/>
        <v>1000</v>
      </c>
      <c r="F14" s="147">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8">
        <v>1000</v>
      </c>
      <c r="H14" s="149">
        <f t="shared" si="0"/>
        <v>14.08</v>
      </c>
      <c r="I14" s="150">
        <f t="shared" si="29"/>
        <v>0</v>
      </c>
      <c r="J14" s="151">
        <v>14</v>
      </c>
      <c r="K14" s="152">
        <v>7</v>
      </c>
      <c r="L14" s="153">
        <v>8</v>
      </c>
      <c r="M14" s="154">
        <f t="shared" si="1"/>
        <v>1000</v>
      </c>
      <c r="N14" s="150">
        <f t="shared" si="2"/>
        <v>57</v>
      </c>
      <c r="O14" s="155" t="e">
        <f t="shared" si="3"/>
        <v>#REF!</v>
      </c>
      <c r="P14" s="156">
        <v>18</v>
      </c>
      <c r="Q14" s="157">
        <v>0</v>
      </c>
      <c r="R14" s="158">
        <v>8</v>
      </c>
      <c r="S14" s="159">
        <v>1</v>
      </c>
      <c r="T14" s="160">
        <v>14</v>
      </c>
      <c r="U14" s="161">
        <v>0</v>
      </c>
      <c r="V14" s="158">
        <v>3</v>
      </c>
      <c r="W14" s="161">
        <v>1</v>
      </c>
      <c r="X14" s="160">
        <v>11</v>
      </c>
      <c r="Y14" s="161">
        <v>2</v>
      </c>
      <c r="Z14" s="160">
        <v>13</v>
      </c>
      <c r="AA14" s="161">
        <v>1</v>
      </c>
      <c r="AB14" s="160">
        <v>1</v>
      </c>
      <c r="AC14" s="159">
        <v>0</v>
      </c>
      <c r="AD14" s="175">
        <v>12</v>
      </c>
      <c r="AE14" s="157">
        <v>2</v>
      </c>
      <c r="AF14" s="162">
        <v>99</v>
      </c>
      <c r="AG14" s="159">
        <v>0</v>
      </c>
      <c r="AH14" s="158">
        <v>99</v>
      </c>
      <c r="AI14" s="161">
        <v>0</v>
      </c>
      <c r="AJ14" s="158">
        <v>99</v>
      </c>
      <c r="AK14" s="161">
        <v>0</v>
      </c>
      <c r="AL14" s="132"/>
      <c r="AM14" s="133">
        <f t="shared" si="26"/>
        <v>7</v>
      </c>
      <c r="AN14" s="132"/>
      <c r="AO14" s="163">
        <f t="shared" si="4"/>
        <v>1000</v>
      </c>
      <c r="AP14" s="164">
        <f t="shared" si="5"/>
        <v>1000</v>
      </c>
      <c r="AQ14" s="165">
        <f t="shared" si="6"/>
        <v>1000</v>
      </c>
      <c r="AR14" s="164">
        <f t="shared" si="7"/>
        <v>1000</v>
      </c>
      <c r="AS14" s="165">
        <f t="shared" si="8"/>
        <v>1000</v>
      </c>
      <c r="AT14" s="165">
        <f t="shared" si="9"/>
        <v>1000</v>
      </c>
      <c r="AU14" s="165">
        <f t="shared" si="10"/>
        <v>1000</v>
      </c>
      <c r="AV14" s="165">
        <f t="shared" si="11"/>
        <v>1000</v>
      </c>
      <c r="AW14" s="164">
        <f t="shared" si="12"/>
        <v>0</v>
      </c>
      <c r="AX14" s="165">
        <f t="shared" si="13"/>
        <v>0</v>
      </c>
      <c r="AY14" s="166">
        <f t="shared" si="14"/>
        <v>0</v>
      </c>
      <c r="AZ14" s="86"/>
      <c r="BA14" s="167">
        <f t="shared" si="15"/>
        <v>9</v>
      </c>
      <c r="BB14" s="168">
        <f t="shared" si="16"/>
        <v>9</v>
      </c>
      <c r="BC14" s="168">
        <f t="shared" si="17"/>
        <v>10</v>
      </c>
      <c r="BD14" s="169">
        <f t="shared" si="18"/>
        <v>6</v>
      </c>
      <c r="BE14" s="168">
        <f t="shared" si="19"/>
        <v>0</v>
      </c>
      <c r="BF14" s="168">
        <f t="shared" si="20"/>
        <v>8</v>
      </c>
      <c r="BG14" s="168">
        <f t="shared" si="21"/>
        <v>10</v>
      </c>
      <c r="BH14" s="168">
        <f t="shared" si="22"/>
        <v>5</v>
      </c>
      <c r="BI14" s="168">
        <f t="shared" si="23"/>
        <v>0</v>
      </c>
      <c r="BJ14" s="168">
        <f t="shared" si="24"/>
        <v>0</v>
      </c>
      <c r="BK14" s="168">
        <f t="shared" si="25"/>
        <v>0</v>
      </c>
      <c r="BL14" s="170">
        <f t="shared" si="30"/>
        <v>57</v>
      </c>
      <c r="BM14" s="164" t="e">
        <f>IF(#REF!&gt;7,(IF(#REF!=8,MIN(BA14:BH14),IF(#REF!=9,MIN(BA14:BI14),IF(#REF!=10,MIN(BA14:BJ14),IF(#REF!=11,MIN(BA14:BK14)))))),(IF(#REF!=4,MIN(BA14:BD14),IF(#REF!=5,MIN(BA14:BE14),IF(#REF!=6,MIN(BA14:BF14),IF(#REF!=7,MIN(BA14:BG14)))))))</f>
        <v>#REF!</v>
      </c>
      <c r="BN14" s="164" t="e">
        <f>IF(#REF!&gt;7,(IF(#REF!=8,MAX(BA14:BH14),IF(#REF!=9,MAX(BA14:BI14),IF(#REF!=10,MAX(BA14:BJ14),IF(#REF!=11,MAX(BA14:BK14)))))),(IF(#REF!=4,MAX(BA14:BD14),IF(#REF!=5,MAX(BA14:BE14),IF(#REF!=6,MAX(BA14:BF14),IF(#REF!=7,MAX(BA14:BG14)))))))</f>
        <v>#REF!</v>
      </c>
      <c r="BO14" s="171" t="e">
        <f t="shared" si="27"/>
        <v>#REF!</v>
      </c>
      <c r="BP14" s="92"/>
    </row>
    <row r="15" spans="1:68" ht="15">
      <c r="A15" s="143">
        <v>10</v>
      </c>
      <c r="B15" s="144" t="s">
        <v>20</v>
      </c>
      <c r="C15" s="45" t="s">
        <v>40</v>
      </c>
      <c r="D15" s="176"/>
      <c r="E15" s="173">
        <f t="shared" si="28"/>
        <v>1000</v>
      </c>
      <c r="F15" s="147">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8">
        <v>1000</v>
      </c>
      <c r="H15" s="149">
        <f t="shared" si="0"/>
        <v>17.600000000000001</v>
      </c>
      <c r="I15" s="150">
        <f t="shared" si="29"/>
        <v>0</v>
      </c>
      <c r="J15" s="151">
        <v>10</v>
      </c>
      <c r="K15" s="152">
        <v>8</v>
      </c>
      <c r="L15" s="153">
        <v>8</v>
      </c>
      <c r="M15" s="154">
        <f t="shared" si="1"/>
        <v>1000</v>
      </c>
      <c r="N15" s="150">
        <f t="shared" si="2"/>
        <v>73</v>
      </c>
      <c r="O15" s="155" t="e">
        <f t="shared" si="3"/>
        <v>#REF!</v>
      </c>
      <c r="P15" s="156">
        <v>1</v>
      </c>
      <c r="Q15" s="157">
        <v>2</v>
      </c>
      <c r="R15" s="158">
        <v>15</v>
      </c>
      <c r="S15" s="159">
        <v>0</v>
      </c>
      <c r="T15" s="160">
        <v>12</v>
      </c>
      <c r="U15" s="161">
        <v>2</v>
      </c>
      <c r="V15" s="158">
        <v>5</v>
      </c>
      <c r="W15" s="161">
        <v>0</v>
      </c>
      <c r="X15" s="160">
        <v>2</v>
      </c>
      <c r="Y15" s="161">
        <v>1</v>
      </c>
      <c r="Z15" s="160">
        <v>16</v>
      </c>
      <c r="AA15" s="161">
        <v>2</v>
      </c>
      <c r="AB15" s="160">
        <v>18</v>
      </c>
      <c r="AC15" s="159">
        <v>1</v>
      </c>
      <c r="AD15" s="156">
        <v>4</v>
      </c>
      <c r="AE15" s="157">
        <v>0</v>
      </c>
      <c r="AF15" s="162">
        <v>99</v>
      </c>
      <c r="AG15" s="159">
        <v>0</v>
      </c>
      <c r="AH15" s="158">
        <v>99</v>
      </c>
      <c r="AI15" s="161">
        <v>0</v>
      </c>
      <c r="AJ15" s="158">
        <v>99</v>
      </c>
      <c r="AK15" s="161">
        <v>0</v>
      </c>
      <c r="AL15" s="132"/>
      <c r="AM15" s="133">
        <f t="shared" si="26"/>
        <v>8</v>
      </c>
      <c r="AN15" s="132"/>
      <c r="AO15" s="163">
        <f t="shared" si="4"/>
        <v>1000</v>
      </c>
      <c r="AP15" s="164">
        <f t="shared" si="5"/>
        <v>1000</v>
      </c>
      <c r="AQ15" s="165">
        <f t="shared" si="6"/>
        <v>1000</v>
      </c>
      <c r="AR15" s="164">
        <f t="shared" si="7"/>
        <v>1000</v>
      </c>
      <c r="AS15" s="165">
        <f t="shared" si="8"/>
        <v>1000</v>
      </c>
      <c r="AT15" s="165">
        <f t="shared" si="9"/>
        <v>1000</v>
      </c>
      <c r="AU15" s="165">
        <f t="shared" si="10"/>
        <v>1000</v>
      </c>
      <c r="AV15" s="165">
        <f t="shared" si="11"/>
        <v>1000</v>
      </c>
      <c r="AW15" s="164">
        <f t="shared" si="12"/>
        <v>0</v>
      </c>
      <c r="AX15" s="165">
        <f t="shared" si="13"/>
        <v>0</v>
      </c>
      <c r="AY15" s="166">
        <f t="shared" si="14"/>
        <v>0</v>
      </c>
      <c r="AZ15" s="86"/>
      <c r="BA15" s="167">
        <f t="shared" si="15"/>
        <v>10</v>
      </c>
      <c r="BB15" s="168">
        <f t="shared" si="16"/>
        <v>9</v>
      </c>
      <c r="BC15" s="168">
        <f t="shared" si="17"/>
        <v>5</v>
      </c>
      <c r="BD15" s="169">
        <f t="shared" si="18"/>
        <v>12</v>
      </c>
      <c r="BE15" s="168">
        <f t="shared" si="19"/>
        <v>8</v>
      </c>
      <c r="BF15" s="168">
        <f t="shared" si="20"/>
        <v>7</v>
      </c>
      <c r="BG15" s="168">
        <f t="shared" si="21"/>
        <v>9</v>
      </c>
      <c r="BH15" s="168">
        <f t="shared" si="22"/>
        <v>13</v>
      </c>
      <c r="BI15" s="168">
        <f t="shared" si="23"/>
        <v>0</v>
      </c>
      <c r="BJ15" s="168">
        <f t="shared" si="24"/>
        <v>0</v>
      </c>
      <c r="BK15" s="168">
        <f t="shared" si="25"/>
        <v>0</v>
      </c>
      <c r="BL15" s="170">
        <f t="shared" si="30"/>
        <v>73</v>
      </c>
      <c r="BM15" s="164" t="e">
        <f>IF(#REF!&gt;7,(IF(#REF!=8,MIN(BA15:BH15),IF(#REF!=9,MIN(BA15:BI15),IF(#REF!=10,MIN(BA15:BJ15),IF(#REF!=11,MIN(BA15:BK15)))))),(IF(#REF!=4,MIN(BA15:BD15),IF(#REF!=5,MIN(BA15:BE15),IF(#REF!=6,MIN(BA15:BF15),IF(#REF!=7,MIN(BA15:BG15)))))))</f>
        <v>#REF!</v>
      </c>
      <c r="BN15" s="164" t="e">
        <f>IF(#REF!&gt;7,(IF(#REF!=8,MAX(BA15:BH15),IF(#REF!=9,MAX(BA15:BI15),IF(#REF!=10,MAX(BA15:BJ15),IF(#REF!=11,MAX(BA15:BK15)))))),(IF(#REF!=4,MAX(BA15:BD15),IF(#REF!=5,MAX(BA15:BE15),IF(#REF!=6,MAX(BA15:BF15),IF(#REF!=7,MAX(BA15:BG15)))))))</f>
        <v>#REF!</v>
      </c>
      <c r="BO15" s="171" t="e">
        <f t="shared" si="27"/>
        <v>#REF!</v>
      </c>
      <c r="BP15" s="92"/>
    </row>
    <row r="16" spans="1:68" ht="15">
      <c r="A16" s="143">
        <v>11</v>
      </c>
      <c r="B16" s="144" t="s">
        <v>226</v>
      </c>
      <c r="C16" s="148" t="s">
        <v>227</v>
      </c>
      <c r="D16" s="176"/>
      <c r="E16" s="173">
        <f t="shared" si="28"/>
        <v>1000</v>
      </c>
      <c r="F16" s="147">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8">
        <v>1000</v>
      </c>
      <c r="H16" s="149">
        <f t="shared" si="0"/>
        <v>10.56</v>
      </c>
      <c r="I16" s="150">
        <f t="shared" si="29"/>
        <v>0</v>
      </c>
      <c r="J16" s="151">
        <v>18</v>
      </c>
      <c r="K16" s="152">
        <v>0</v>
      </c>
      <c r="L16" s="153">
        <v>8</v>
      </c>
      <c r="M16" s="154">
        <f t="shared" si="1"/>
        <v>1000</v>
      </c>
      <c r="N16" s="150">
        <f t="shared" si="2"/>
        <v>52</v>
      </c>
      <c r="O16" s="155" t="e">
        <f t="shared" si="3"/>
        <v>#REF!</v>
      </c>
      <c r="P16" s="156">
        <v>2</v>
      </c>
      <c r="Q16" s="157">
        <v>0</v>
      </c>
      <c r="R16" s="158">
        <v>6</v>
      </c>
      <c r="S16" s="159">
        <v>0</v>
      </c>
      <c r="T16" s="160">
        <v>13</v>
      </c>
      <c r="U16" s="161">
        <v>0</v>
      </c>
      <c r="V16" s="158">
        <v>12</v>
      </c>
      <c r="W16" s="161">
        <v>0</v>
      </c>
      <c r="X16" s="160">
        <v>9</v>
      </c>
      <c r="Y16" s="161">
        <v>0</v>
      </c>
      <c r="Z16" s="160">
        <v>3</v>
      </c>
      <c r="AA16" s="161">
        <v>0</v>
      </c>
      <c r="AB16" s="160">
        <v>16</v>
      </c>
      <c r="AC16" s="159">
        <v>0</v>
      </c>
      <c r="AD16" s="174">
        <v>8</v>
      </c>
      <c r="AE16" s="157">
        <v>0</v>
      </c>
      <c r="AF16" s="162">
        <v>99</v>
      </c>
      <c r="AG16" s="159">
        <v>0</v>
      </c>
      <c r="AH16" s="158">
        <v>99</v>
      </c>
      <c r="AI16" s="161">
        <v>0</v>
      </c>
      <c r="AJ16" s="158">
        <v>99</v>
      </c>
      <c r="AK16" s="161">
        <v>0</v>
      </c>
      <c r="AL16" s="132"/>
      <c r="AM16" s="133">
        <f t="shared" si="26"/>
        <v>0</v>
      </c>
      <c r="AN16" s="132"/>
      <c r="AO16" s="163">
        <f t="shared" si="4"/>
        <v>1000</v>
      </c>
      <c r="AP16" s="164">
        <f t="shared" si="5"/>
        <v>1000</v>
      </c>
      <c r="AQ16" s="165">
        <f t="shared" si="6"/>
        <v>1000</v>
      </c>
      <c r="AR16" s="164">
        <f t="shared" si="7"/>
        <v>1000</v>
      </c>
      <c r="AS16" s="165">
        <f t="shared" si="8"/>
        <v>1000</v>
      </c>
      <c r="AT16" s="165">
        <f t="shared" si="9"/>
        <v>1000</v>
      </c>
      <c r="AU16" s="165">
        <f t="shared" si="10"/>
        <v>1000</v>
      </c>
      <c r="AV16" s="165">
        <f t="shared" si="11"/>
        <v>1000</v>
      </c>
      <c r="AW16" s="164">
        <f t="shared" si="12"/>
        <v>0</v>
      </c>
      <c r="AX16" s="165">
        <f t="shared" si="13"/>
        <v>0</v>
      </c>
      <c r="AY16" s="166">
        <f t="shared" si="14"/>
        <v>0</v>
      </c>
      <c r="AZ16" s="86"/>
      <c r="BA16" s="167">
        <f t="shared" si="15"/>
        <v>8</v>
      </c>
      <c r="BB16" s="168">
        <f t="shared" si="16"/>
        <v>2</v>
      </c>
      <c r="BC16" s="168">
        <f t="shared" si="17"/>
        <v>8</v>
      </c>
      <c r="BD16" s="169">
        <f t="shared" si="18"/>
        <v>5</v>
      </c>
      <c r="BE16" s="168">
        <f t="shared" si="19"/>
        <v>7</v>
      </c>
      <c r="BF16" s="168">
        <f t="shared" si="20"/>
        <v>6</v>
      </c>
      <c r="BG16" s="168">
        <f t="shared" si="21"/>
        <v>7</v>
      </c>
      <c r="BH16" s="168">
        <f t="shared" si="22"/>
        <v>9</v>
      </c>
      <c r="BI16" s="168">
        <f t="shared" si="23"/>
        <v>0</v>
      </c>
      <c r="BJ16" s="168">
        <f t="shared" si="24"/>
        <v>0</v>
      </c>
      <c r="BK16" s="168">
        <f t="shared" si="25"/>
        <v>0</v>
      </c>
      <c r="BL16" s="170">
        <f t="shared" si="30"/>
        <v>52</v>
      </c>
      <c r="BM16" s="164" t="e">
        <f>IF(#REF!&gt;7,(IF(#REF!=8,MIN(BA16:BH16),IF(#REF!=9,MIN(BA16:BI16),IF(#REF!=10,MIN(BA16:BJ16),IF(#REF!=11,MIN(BA16:BK16)))))),(IF(#REF!=4,MIN(BA16:BD16),IF(#REF!=5,MIN(BA16:BE16),IF(#REF!=6,MIN(BA16:BF16),IF(#REF!=7,MIN(BA16:BG16)))))))</f>
        <v>#REF!</v>
      </c>
      <c r="BN16" s="164" t="e">
        <f>IF(#REF!&gt;7,(IF(#REF!=8,MAX(BA16:BH16),IF(#REF!=9,MAX(BA16:BI16),IF(#REF!=10,MAX(BA16:BJ16),IF(#REF!=11,MAX(BA16:BK16)))))),(IF(#REF!=4,MAX(BA16:BD16),IF(#REF!=5,MAX(BA16:BE16),IF(#REF!=6,MAX(BA16:BF16),IF(#REF!=7,MAX(BA16:BG16)))))))</f>
        <v>#REF!</v>
      </c>
      <c r="BO16" s="171" t="e">
        <f t="shared" si="27"/>
        <v>#REF!</v>
      </c>
      <c r="BP16" s="92"/>
    </row>
    <row r="17" spans="1:256" ht="15">
      <c r="A17" s="143">
        <v>12</v>
      </c>
      <c r="B17" s="144" t="s">
        <v>124</v>
      </c>
      <c r="C17" s="45" t="s">
        <v>40</v>
      </c>
      <c r="D17" s="176"/>
      <c r="E17" s="173">
        <f t="shared" si="28"/>
        <v>1000</v>
      </c>
      <c r="F17" s="147">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8">
        <v>1000</v>
      </c>
      <c r="H17" s="149">
        <f t="shared" si="0"/>
        <v>12.32</v>
      </c>
      <c r="I17" s="150">
        <f t="shared" si="29"/>
        <v>0</v>
      </c>
      <c r="J17" s="151">
        <v>16</v>
      </c>
      <c r="K17" s="152">
        <v>5</v>
      </c>
      <c r="L17" s="153">
        <v>8</v>
      </c>
      <c r="M17" s="154">
        <f t="shared" si="1"/>
        <v>1000</v>
      </c>
      <c r="N17" s="150">
        <f t="shared" si="2"/>
        <v>54</v>
      </c>
      <c r="O17" s="155" t="e">
        <f t="shared" si="3"/>
        <v>#REF!</v>
      </c>
      <c r="P17" s="156">
        <v>3</v>
      </c>
      <c r="Q17" s="157">
        <v>1</v>
      </c>
      <c r="R17" s="158">
        <v>5</v>
      </c>
      <c r="S17" s="159">
        <v>0</v>
      </c>
      <c r="T17" s="160">
        <v>10</v>
      </c>
      <c r="U17" s="161">
        <v>0</v>
      </c>
      <c r="V17" s="158">
        <v>11</v>
      </c>
      <c r="W17" s="161">
        <v>2</v>
      </c>
      <c r="X17" s="160">
        <v>1</v>
      </c>
      <c r="Y17" s="161">
        <v>0</v>
      </c>
      <c r="Z17" s="160">
        <v>6</v>
      </c>
      <c r="AA17" s="161">
        <v>2</v>
      </c>
      <c r="AB17" s="160">
        <v>8</v>
      </c>
      <c r="AC17" s="159">
        <v>0</v>
      </c>
      <c r="AD17" s="156">
        <v>9</v>
      </c>
      <c r="AE17" s="157">
        <v>0</v>
      </c>
      <c r="AF17" s="162">
        <v>99</v>
      </c>
      <c r="AG17" s="159">
        <v>0</v>
      </c>
      <c r="AH17" s="158">
        <v>99</v>
      </c>
      <c r="AI17" s="161">
        <v>0</v>
      </c>
      <c r="AJ17" s="158">
        <v>99</v>
      </c>
      <c r="AK17" s="161">
        <v>0</v>
      </c>
      <c r="AL17" s="132"/>
      <c r="AM17" s="133">
        <f t="shared" si="26"/>
        <v>5</v>
      </c>
      <c r="AN17" s="132"/>
      <c r="AO17" s="163">
        <f t="shared" si="4"/>
        <v>1000</v>
      </c>
      <c r="AP17" s="164">
        <f t="shared" si="5"/>
        <v>1000</v>
      </c>
      <c r="AQ17" s="165">
        <f t="shared" si="6"/>
        <v>1000</v>
      </c>
      <c r="AR17" s="164">
        <f t="shared" si="7"/>
        <v>1000</v>
      </c>
      <c r="AS17" s="165">
        <f t="shared" si="8"/>
        <v>1000</v>
      </c>
      <c r="AT17" s="165">
        <f t="shared" si="9"/>
        <v>1000</v>
      </c>
      <c r="AU17" s="165">
        <f t="shared" si="10"/>
        <v>1000</v>
      </c>
      <c r="AV17" s="165">
        <f t="shared" si="11"/>
        <v>1000</v>
      </c>
      <c r="AW17" s="164">
        <f t="shared" si="12"/>
        <v>0</v>
      </c>
      <c r="AX17" s="165">
        <f t="shared" si="13"/>
        <v>0</v>
      </c>
      <c r="AY17" s="166">
        <f t="shared" si="14"/>
        <v>0</v>
      </c>
      <c r="AZ17" s="86"/>
      <c r="BA17" s="167">
        <f t="shared" si="15"/>
        <v>6</v>
      </c>
      <c r="BB17" s="168">
        <f t="shared" si="16"/>
        <v>12</v>
      </c>
      <c r="BC17" s="168">
        <f t="shared" si="17"/>
        <v>8</v>
      </c>
      <c r="BD17" s="169">
        <f t="shared" si="18"/>
        <v>0</v>
      </c>
      <c r="BE17" s="168">
        <f t="shared" si="19"/>
        <v>10</v>
      </c>
      <c r="BF17" s="168">
        <f t="shared" si="20"/>
        <v>2</v>
      </c>
      <c r="BG17" s="168">
        <f t="shared" si="21"/>
        <v>9</v>
      </c>
      <c r="BH17" s="168">
        <f t="shared" si="22"/>
        <v>7</v>
      </c>
      <c r="BI17" s="168">
        <f t="shared" si="23"/>
        <v>0</v>
      </c>
      <c r="BJ17" s="168">
        <f t="shared" si="24"/>
        <v>0</v>
      </c>
      <c r="BK17" s="168">
        <f t="shared" si="25"/>
        <v>0</v>
      </c>
      <c r="BL17" s="170">
        <f t="shared" si="30"/>
        <v>54</v>
      </c>
      <c r="BM17" s="164" t="e">
        <f>IF(#REF!&gt;7,(IF(#REF!=8,MIN(BA17:BH17),IF(#REF!=9,MIN(BA17:BI17),IF(#REF!=10,MIN(BA17:BJ17),IF(#REF!=11,MIN(BA17:BK17)))))),(IF(#REF!=4,MIN(BA17:BD17),IF(#REF!=5,MIN(BA17:BE17),IF(#REF!=6,MIN(BA17:BF17),IF(#REF!=7,MIN(BA17:BG17)))))))</f>
        <v>#REF!</v>
      </c>
      <c r="BN17" s="164" t="e">
        <f>IF(#REF!&gt;7,(IF(#REF!=8,MAX(BA17:BH17),IF(#REF!=9,MAX(BA17:BI17),IF(#REF!=10,MAX(BA17:BJ17),IF(#REF!=11,MAX(BA17:BK17)))))),(IF(#REF!=4,MAX(BA17:BD17),IF(#REF!=5,MAX(BA17:BE17),IF(#REF!=6,MAX(BA17:BF17),IF(#REF!=7,MAX(BA17:BG17)))))))</f>
        <v>#REF!</v>
      </c>
      <c r="BO17" s="171" t="e">
        <f t="shared" si="27"/>
        <v>#REF!</v>
      </c>
      <c r="BP17" s="92"/>
    </row>
    <row r="18" spans="1:256" ht="15">
      <c r="A18" s="143">
        <v>13</v>
      </c>
      <c r="B18" s="144" t="s">
        <v>42</v>
      </c>
      <c r="C18" s="219" t="s">
        <v>17</v>
      </c>
      <c r="D18" s="145"/>
      <c r="E18" s="173">
        <f t="shared" si="28"/>
        <v>1000</v>
      </c>
      <c r="F18" s="147">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8">
        <v>1000</v>
      </c>
      <c r="H18" s="149">
        <f t="shared" si="0"/>
        <v>16.72</v>
      </c>
      <c r="I18" s="150">
        <f t="shared" si="29"/>
        <v>0</v>
      </c>
      <c r="J18" s="151">
        <v>11</v>
      </c>
      <c r="K18" s="152">
        <v>8</v>
      </c>
      <c r="L18" s="153">
        <v>8</v>
      </c>
      <c r="M18" s="154">
        <f t="shared" si="1"/>
        <v>1000</v>
      </c>
      <c r="N18" s="150">
        <f t="shared" si="2"/>
        <v>53</v>
      </c>
      <c r="O18" s="155" t="e">
        <f t="shared" si="3"/>
        <v>#REF!</v>
      </c>
      <c r="P18" s="156">
        <v>4</v>
      </c>
      <c r="Q18" s="157">
        <v>0</v>
      </c>
      <c r="R18" s="158">
        <v>1</v>
      </c>
      <c r="S18" s="159">
        <v>0</v>
      </c>
      <c r="T18" s="160">
        <v>11</v>
      </c>
      <c r="U18" s="161">
        <v>2</v>
      </c>
      <c r="V18" s="158">
        <v>16</v>
      </c>
      <c r="W18" s="161">
        <v>0</v>
      </c>
      <c r="X18" s="160">
        <v>3</v>
      </c>
      <c r="Y18" s="161">
        <v>2</v>
      </c>
      <c r="Z18" s="160">
        <v>9</v>
      </c>
      <c r="AA18" s="161">
        <v>1</v>
      </c>
      <c r="AB18" s="160">
        <v>6</v>
      </c>
      <c r="AC18" s="159">
        <v>2</v>
      </c>
      <c r="AD18" s="156">
        <v>2</v>
      </c>
      <c r="AE18" s="157">
        <v>1</v>
      </c>
      <c r="AF18" s="162">
        <v>99</v>
      </c>
      <c r="AG18" s="159">
        <v>0</v>
      </c>
      <c r="AH18" s="158">
        <v>99</v>
      </c>
      <c r="AI18" s="161">
        <v>0</v>
      </c>
      <c r="AJ18" s="158">
        <v>99</v>
      </c>
      <c r="AK18" s="161">
        <v>0</v>
      </c>
      <c r="AL18" s="132"/>
      <c r="AM18" s="133">
        <f t="shared" si="26"/>
        <v>8</v>
      </c>
      <c r="AN18" s="132"/>
      <c r="AO18" s="163">
        <f t="shared" si="4"/>
        <v>1000</v>
      </c>
      <c r="AP18" s="164">
        <f t="shared" si="5"/>
        <v>1000</v>
      </c>
      <c r="AQ18" s="165">
        <f t="shared" si="6"/>
        <v>1000</v>
      </c>
      <c r="AR18" s="164">
        <f t="shared" si="7"/>
        <v>1000</v>
      </c>
      <c r="AS18" s="165">
        <f t="shared" si="8"/>
        <v>1000</v>
      </c>
      <c r="AT18" s="165">
        <f t="shared" si="9"/>
        <v>1000</v>
      </c>
      <c r="AU18" s="165">
        <f t="shared" si="10"/>
        <v>1000</v>
      </c>
      <c r="AV18" s="165">
        <f t="shared" si="11"/>
        <v>1000</v>
      </c>
      <c r="AW18" s="164">
        <f t="shared" si="12"/>
        <v>0</v>
      </c>
      <c r="AX18" s="165">
        <f t="shared" si="13"/>
        <v>0</v>
      </c>
      <c r="AY18" s="166">
        <f t="shared" si="14"/>
        <v>0</v>
      </c>
      <c r="AZ18" s="86"/>
      <c r="BA18" s="167">
        <f t="shared" si="15"/>
        <v>13</v>
      </c>
      <c r="BB18" s="168">
        <f t="shared" si="16"/>
        <v>10</v>
      </c>
      <c r="BC18" s="168">
        <f t="shared" si="17"/>
        <v>0</v>
      </c>
      <c r="BD18" s="169">
        <f t="shared" si="18"/>
        <v>7</v>
      </c>
      <c r="BE18" s="168">
        <f t="shared" si="19"/>
        <v>6</v>
      </c>
      <c r="BF18" s="168">
        <f t="shared" si="20"/>
        <v>7</v>
      </c>
      <c r="BG18" s="168">
        <f t="shared" si="21"/>
        <v>2</v>
      </c>
      <c r="BH18" s="168">
        <f t="shared" si="22"/>
        <v>8</v>
      </c>
      <c r="BI18" s="168">
        <f t="shared" si="23"/>
        <v>0</v>
      </c>
      <c r="BJ18" s="168">
        <f t="shared" si="24"/>
        <v>0</v>
      </c>
      <c r="BK18" s="168">
        <f t="shared" si="25"/>
        <v>0</v>
      </c>
      <c r="BL18" s="170">
        <f t="shared" si="30"/>
        <v>53</v>
      </c>
      <c r="BM18" s="164" t="e">
        <f>IF(#REF!&gt;7,(IF(#REF!=8,MIN(BA18:BH18),IF(#REF!=9,MIN(BA18:BI18),IF(#REF!=10,MIN(BA18:BJ18),IF(#REF!=11,MIN(BA18:BK18)))))),(IF(#REF!=4,MIN(BA18:BD18),IF(#REF!=5,MIN(BA18:BE18),IF(#REF!=6,MIN(BA18:BF18),IF(#REF!=7,MIN(BA18:BG18)))))))</f>
        <v>#REF!</v>
      </c>
      <c r="BN18" s="164" t="e">
        <f>IF(#REF!&gt;7,(IF(#REF!=8,MAX(BA18:BH18),IF(#REF!=9,MAX(BA18:BI18),IF(#REF!=10,MAX(BA18:BJ18),IF(#REF!=11,MAX(BA18:BK18)))))),(IF(#REF!=4,MAX(BA18:BD18),IF(#REF!=5,MAX(BA18:BE18),IF(#REF!=6,MAX(BA18:BF18),IF(#REF!=7,MAX(BA18:BG18)))))))</f>
        <v>#REF!</v>
      </c>
      <c r="BO18" s="171" t="e">
        <f t="shared" si="27"/>
        <v>#REF!</v>
      </c>
      <c r="BP18" s="92"/>
    </row>
    <row r="19" spans="1:256" ht="15">
      <c r="A19" s="143">
        <v>14</v>
      </c>
      <c r="B19" s="144" t="s">
        <v>38</v>
      </c>
      <c r="C19" s="219" t="s">
        <v>17</v>
      </c>
      <c r="D19" s="145"/>
      <c r="E19" s="173">
        <f t="shared" si="28"/>
        <v>1000</v>
      </c>
      <c r="F19" s="147">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8">
        <v>1000</v>
      </c>
      <c r="H19" s="149">
        <f t="shared" si="0"/>
        <v>22.88</v>
      </c>
      <c r="I19" s="150">
        <f t="shared" si="29"/>
        <v>0</v>
      </c>
      <c r="J19" s="151">
        <v>4</v>
      </c>
      <c r="K19" s="152">
        <v>10</v>
      </c>
      <c r="L19" s="153">
        <v>8</v>
      </c>
      <c r="M19" s="154">
        <f t="shared" si="1"/>
        <v>1000</v>
      </c>
      <c r="N19" s="150">
        <f t="shared" si="2"/>
        <v>81</v>
      </c>
      <c r="O19" s="155" t="e">
        <f t="shared" si="3"/>
        <v>#REF!</v>
      </c>
      <c r="P19" s="156">
        <v>5</v>
      </c>
      <c r="Q19" s="157">
        <v>1</v>
      </c>
      <c r="R19" s="158">
        <v>7</v>
      </c>
      <c r="S19" s="159">
        <v>0</v>
      </c>
      <c r="T19" s="160">
        <v>9</v>
      </c>
      <c r="U19" s="161">
        <v>2</v>
      </c>
      <c r="V19" s="158">
        <v>8</v>
      </c>
      <c r="W19" s="161">
        <v>2</v>
      </c>
      <c r="X19" s="160">
        <v>15</v>
      </c>
      <c r="Y19" s="161">
        <v>1</v>
      </c>
      <c r="Z19" s="160">
        <v>1</v>
      </c>
      <c r="AA19" s="161">
        <v>2</v>
      </c>
      <c r="AB19" s="160">
        <v>4</v>
      </c>
      <c r="AC19" s="159">
        <v>0</v>
      </c>
      <c r="AD19" s="156">
        <v>17</v>
      </c>
      <c r="AE19" s="157">
        <v>2</v>
      </c>
      <c r="AF19" s="162">
        <v>99</v>
      </c>
      <c r="AG19" s="159">
        <v>0</v>
      </c>
      <c r="AH19" s="158">
        <v>99</v>
      </c>
      <c r="AI19" s="161">
        <v>0</v>
      </c>
      <c r="AJ19" s="158">
        <v>99</v>
      </c>
      <c r="AK19" s="161">
        <v>0</v>
      </c>
      <c r="AL19" s="132"/>
      <c r="AM19" s="133">
        <f t="shared" si="26"/>
        <v>10</v>
      </c>
      <c r="AN19" s="132"/>
      <c r="AO19" s="163">
        <f t="shared" si="4"/>
        <v>1000</v>
      </c>
      <c r="AP19" s="164">
        <f t="shared" si="5"/>
        <v>1000</v>
      </c>
      <c r="AQ19" s="165">
        <f t="shared" si="6"/>
        <v>1000</v>
      </c>
      <c r="AR19" s="164">
        <f t="shared" si="7"/>
        <v>1000</v>
      </c>
      <c r="AS19" s="165">
        <f t="shared" si="8"/>
        <v>1000</v>
      </c>
      <c r="AT19" s="165">
        <f t="shared" si="9"/>
        <v>1000</v>
      </c>
      <c r="AU19" s="165">
        <f t="shared" si="10"/>
        <v>1000</v>
      </c>
      <c r="AV19" s="165">
        <f t="shared" si="11"/>
        <v>1000</v>
      </c>
      <c r="AW19" s="164">
        <f t="shared" si="12"/>
        <v>0</v>
      </c>
      <c r="AX19" s="165">
        <f t="shared" si="13"/>
        <v>0</v>
      </c>
      <c r="AY19" s="166">
        <f t="shared" si="14"/>
        <v>0</v>
      </c>
      <c r="AZ19" s="86"/>
      <c r="BA19" s="167">
        <f t="shared" si="15"/>
        <v>12</v>
      </c>
      <c r="BB19" s="168">
        <f t="shared" si="16"/>
        <v>10</v>
      </c>
      <c r="BC19" s="168">
        <f t="shared" si="17"/>
        <v>7</v>
      </c>
      <c r="BD19" s="169">
        <f t="shared" si="18"/>
        <v>9</v>
      </c>
      <c r="BE19" s="168">
        <f t="shared" si="19"/>
        <v>9</v>
      </c>
      <c r="BF19" s="168">
        <f t="shared" si="20"/>
        <v>10</v>
      </c>
      <c r="BG19" s="168">
        <f t="shared" si="21"/>
        <v>13</v>
      </c>
      <c r="BH19" s="168">
        <f t="shared" si="22"/>
        <v>11</v>
      </c>
      <c r="BI19" s="168">
        <f t="shared" si="23"/>
        <v>0</v>
      </c>
      <c r="BJ19" s="168">
        <f t="shared" si="24"/>
        <v>0</v>
      </c>
      <c r="BK19" s="168">
        <f t="shared" si="25"/>
        <v>0</v>
      </c>
      <c r="BL19" s="170">
        <f t="shared" si="30"/>
        <v>81</v>
      </c>
      <c r="BM19" s="164" t="e">
        <f>IF(#REF!&gt;7,(IF(#REF!=8,MIN(BA19:BH19),IF(#REF!=9,MIN(BA19:BI19),IF(#REF!=10,MIN(BA19:BJ19),IF(#REF!=11,MIN(BA19:BK19)))))),(IF(#REF!=4,MIN(BA19:BD19),IF(#REF!=5,MIN(BA19:BE19),IF(#REF!=6,MIN(BA19:BF19),IF(#REF!=7,MIN(BA19:BG19)))))))</f>
        <v>#REF!</v>
      </c>
      <c r="BN19" s="164" t="e">
        <f>IF(#REF!&gt;7,(IF(#REF!=8,MAX(BA19:BH19),IF(#REF!=9,MAX(BA19:BI19),IF(#REF!=10,MAX(BA19:BJ19),IF(#REF!=11,MAX(BA19:BK19)))))),(IF(#REF!=4,MAX(BA19:BD19),IF(#REF!=5,MAX(BA19:BE19),IF(#REF!=6,MAX(BA19:BF19),IF(#REF!=7,MAX(BA19:BG19)))))))</f>
        <v>#REF!</v>
      </c>
      <c r="BO19" s="171" t="e">
        <f t="shared" si="27"/>
        <v>#REF!</v>
      </c>
      <c r="BP19" s="92"/>
    </row>
    <row r="20" spans="1:256" ht="15">
      <c r="A20" s="143">
        <v>15</v>
      </c>
      <c r="B20" s="144" t="s">
        <v>85</v>
      </c>
      <c r="C20" s="219" t="s">
        <v>17</v>
      </c>
      <c r="D20" s="145"/>
      <c r="E20" s="173">
        <f t="shared" si="28"/>
        <v>1000</v>
      </c>
      <c r="F20" s="147">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8">
        <v>1000</v>
      </c>
      <c r="H20" s="149">
        <f t="shared" si="0"/>
        <v>19.36</v>
      </c>
      <c r="I20" s="150">
        <f t="shared" si="29"/>
        <v>0</v>
      </c>
      <c r="J20" s="151">
        <v>8</v>
      </c>
      <c r="K20" s="152">
        <v>9</v>
      </c>
      <c r="L20" s="153">
        <v>8</v>
      </c>
      <c r="M20" s="154">
        <f t="shared" si="1"/>
        <v>1000</v>
      </c>
      <c r="N20" s="150">
        <f t="shared" si="2"/>
        <v>70</v>
      </c>
      <c r="O20" s="155" t="e">
        <f t="shared" si="3"/>
        <v>#REF!</v>
      </c>
      <c r="P20" s="156">
        <v>6</v>
      </c>
      <c r="Q20" s="157">
        <v>2</v>
      </c>
      <c r="R20" s="158">
        <v>10</v>
      </c>
      <c r="S20" s="159">
        <v>2</v>
      </c>
      <c r="T20" s="160">
        <v>18</v>
      </c>
      <c r="U20" s="161">
        <v>1</v>
      </c>
      <c r="V20" s="158">
        <v>7</v>
      </c>
      <c r="W20" s="161">
        <v>0</v>
      </c>
      <c r="X20" s="160">
        <v>14</v>
      </c>
      <c r="Y20" s="161">
        <v>1</v>
      </c>
      <c r="Z20" s="160">
        <v>2</v>
      </c>
      <c r="AA20" s="161">
        <v>2</v>
      </c>
      <c r="AB20" s="160">
        <v>17</v>
      </c>
      <c r="AC20" s="159">
        <v>0</v>
      </c>
      <c r="AD20" s="156">
        <v>5</v>
      </c>
      <c r="AE20" s="157">
        <v>1</v>
      </c>
      <c r="AF20" s="162">
        <v>99</v>
      </c>
      <c r="AG20" s="159">
        <v>0</v>
      </c>
      <c r="AH20" s="158">
        <v>99</v>
      </c>
      <c r="AI20" s="161">
        <v>0</v>
      </c>
      <c r="AJ20" s="158">
        <v>99</v>
      </c>
      <c r="AK20" s="161">
        <v>0</v>
      </c>
      <c r="AL20" s="132"/>
      <c r="AM20" s="133">
        <f t="shared" si="26"/>
        <v>9</v>
      </c>
      <c r="AN20" s="132"/>
      <c r="AO20" s="163">
        <f t="shared" si="4"/>
        <v>1000</v>
      </c>
      <c r="AP20" s="164">
        <f t="shared" si="5"/>
        <v>1000</v>
      </c>
      <c r="AQ20" s="165">
        <f t="shared" si="6"/>
        <v>1000</v>
      </c>
      <c r="AR20" s="164">
        <f t="shared" si="7"/>
        <v>1000</v>
      </c>
      <c r="AS20" s="165">
        <f t="shared" si="8"/>
        <v>1000</v>
      </c>
      <c r="AT20" s="165">
        <f t="shared" si="9"/>
        <v>1000</v>
      </c>
      <c r="AU20" s="165">
        <f t="shared" si="10"/>
        <v>1000</v>
      </c>
      <c r="AV20" s="165">
        <f t="shared" si="11"/>
        <v>1000</v>
      </c>
      <c r="AW20" s="164">
        <f t="shared" si="12"/>
        <v>0</v>
      </c>
      <c r="AX20" s="165">
        <f t="shared" si="13"/>
        <v>0</v>
      </c>
      <c r="AY20" s="166">
        <f t="shared" si="14"/>
        <v>0</v>
      </c>
      <c r="AZ20" s="86"/>
      <c r="BA20" s="167">
        <f t="shared" si="15"/>
        <v>2</v>
      </c>
      <c r="BB20" s="168">
        <f t="shared" si="16"/>
        <v>8</v>
      </c>
      <c r="BC20" s="168">
        <f t="shared" si="17"/>
        <v>9</v>
      </c>
      <c r="BD20" s="169">
        <f t="shared" si="18"/>
        <v>10</v>
      </c>
      <c r="BE20" s="168">
        <f t="shared" si="19"/>
        <v>10</v>
      </c>
      <c r="BF20" s="168">
        <f t="shared" si="20"/>
        <v>8</v>
      </c>
      <c r="BG20" s="168">
        <f t="shared" si="21"/>
        <v>11</v>
      </c>
      <c r="BH20" s="168">
        <f t="shared" si="22"/>
        <v>12</v>
      </c>
      <c r="BI20" s="168">
        <f t="shared" si="23"/>
        <v>0</v>
      </c>
      <c r="BJ20" s="168">
        <f t="shared" si="24"/>
        <v>0</v>
      </c>
      <c r="BK20" s="168">
        <f t="shared" si="25"/>
        <v>0</v>
      </c>
      <c r="BL20" s="170">
        <f t="shared" si="30"/>
        <v>70</v>
      </c>
      <c r="BM20" s="164" t="e">
        <f>IF(#REF!&gt;7,(IF(#REF!=8,MIN(BA20:BH20),IF(#REF!=9,MIN(BA20:BI20),IF(#REF!=10,MIN(BA20:BJ20),IF(#REF!=11,MIN(BA20:BK20)))))),(IF(#REF!=4,MIN(BA20:BD20),IF(#REF!=5,MIN(BA20:BE20),IF(#REF!=6,MIN(BA20:BF20),IF(#REF!=7,MIN(BA20:BG20)))))))</f>
        <v>#REF!</v>
      </c>
      <c r="BN20" s="164" t="e">
        <f>IF(#REF!&gt;7,(IF(#REF!=8,MAX(BA20:BH20),IF(#REF!=9,MAX(BA20:BI20),IF(#REF!=10,MAX(BA20:BJ20),IF(#REF!=11,MAX(BA20:BK20)))))),(IF(#REF!=4,MAX(BA20:BD20),IF(#REF!=5,MAX(BA20:BE20),IF(#REF!=6,MAX(BA20:BF20),IF(#REF!=7,MAX(BA20:BG20)))))))</f>
        <v>#REF!</v>
      </c>
      <c r="BO20" s="171" t="e">
        <f t="shared" si="27"/>
        <v>#REF!</v>
      </c>
      <c r="BP20" s="92"/>
    </row>
    <row r="21" spans="1:256" ht="15">
      <c r="A21" s="143">
        <v>16</v>
      </c>
      <c r="B21" s="144" t="s">
        <v>18</v>
      </c>
      <c r="C21" s="219" t="s">
        <v>17</v>
      </c>
      <c r="D21" s="145"/>
      <c r="E21" s="173">
        <f t="shared" si="28"/>
        <v>1000</v>
      </c>
      <c r="F21" s="147">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8">
        <v>1000</v>
      </c>
      <c r="H21" s="149">
        <f t="shared" si="0"/>
        <v>14.96</v>
      </c>
      <c r="I21" s="150">
        <f t="shared" si="29"/>
        <v>0</v>
      </c>
      <c r="J21" s="151">
        <v>13</v>
      </c>
      <c r="K21" s="152">
        <v>7</v>
      </c>
      <c r="L21" s="153">
        <v>8</v>
      </c>
      <c r="M21" s="154">
        <f t="shared" si="1"/>
        <v>1000</v>
      </c>
      <c r="N21" s="150">
        <f t="shared" si="2"/>
        <v>66</v>
      </c>
      <c r="O21" s="155" t="e">
        <f t="shared" si="3"/>
        <v>#REF!</v>
      </c>
      <c r="P21" s="156">
        <v>7</v>
      </c>
      <c r="Q21" s="157">
        <v>1</v>
      </c>
      <c r="R21" s="158">
        <v>3</v>
      </c>
      <c r="S21" s="159">
        <v>2</v>
      </c>
      <c r="T21" s="160">
        <v>17</v>
      </c>
      <c r="U21" s="161">
        <v>0</v>
      </c>
      <c r="V21" s="158">
        <v>13</v>
      </c>
      <c r="W21" s="161">
        <v>2</v>
      </c>
      <c r="X21" s="160">
        <v>4</v>
      </c>
      <c r="Y21" s="161">
        <v>0</v>
      </c>
      <c r="Z21" s="160">
        <v>10</v>
      </c>
      <c r="AA21" s="161">
        <v>0</v>
      </c>
      <c r="AB21" s="160">
        <v>11</v>
      </c>
      <c r="AC21" s="159">
        <v>2</v>
      </c>
      <c r="AD21" s="174">
        <v>1</v>
      </c>
      <c r="AE21" s="157">
        <v>0</v>
      </c>
      <c r="AF21" s="162">
        <v>99</v>
      </c>
      <c r="AG21" s="159">
        <v>0</v>
      </c>
      <c r="AH21" s="158">
        <v>99</v>
      </c>
      <c r="AI21" s="161">
        <v>0</v>
      </c>
      <c r="AJ21" s="158">
        <v>99</v>
      </c>
      <c r="AK21" s="161">
        <v>0</v>
      </c>
      <c r="AL21" s="132"/>
      <c r="AM21" s="133">
        <f t="shared" si="26"/>
        <v>7</v>
      </c>
      <c r="AN21" s="132"/>
      <c r="AO21" s="163">
        <f t="shared" si="4"/>
        <v>1000</v>
      </c>
      <c r="AP21" s="164">
        <f t="shared" si="5"/>
        <v>1000</v>
      </c>
      <c r="AQ21" s="165">
        <f t="shared" si="6"/>
        <v>1000</v>
      </c>
      <c r="AR21" s="164">
        <f t="shared" si="7"/>
        <v>1000</v>
      </c>
      <c r="AS21" s="165">
        <f t="shared" si="8"/>
        <v>1000</v>
      </c>
      <c r="AT21" s="165">
        <f t="shared" si="9"/>
        <v>1000</v>
      </c>
      <c r="AU21" s="165">
        <f t="shared" si="10"/>
        <v>1000</v>
      </c>
      <c r="AV21" s="165">
        <f t="shared" si="11"/>
        <v>1000</v>
      </c>
      <c r="AW21" s="164">
        <f t="shared" si="12"/>
        <v>0</v>
      </c>
      <c r="AX21" s="165">
        <f t="shared" si="13"/>
        <v>0</v>
      </c>
      <c r="AY21" s="166">
        <f t="shared" si="14"/>
        <v>0</v>
      </c>
      <c r="AZ21" s="86"/>
      <c r="BA21" s="167">
        <f t="shared" si="15"/>
        <v>10</v>
      </c>
      <c r="BB21" s="168">
        <f t="shared" si="16"/>
        <v>6</v>
      </c>
      <c r="BC21" s="168">
        <f t="shared" si="17"/>
        <v>11</v>
      </c>
      <c r="BD21" s="169">
        <f t="shared" si="18"/>
        <v>8</v>
      </c>
      <c r="BE21" s="168">
        <f t="shared" si="19"/>
        <v>13</v>
      </c>
      <c r="BF21" s="168">
        <f t="shared" si="20"/>
        <v>8</v>
      </c>
      <c r="BG21" s="168">
        <f t="shared" si="21"/>
        <v>0</v>
      </c>
      <c r="BH21" s="168">
        <f t="shared" si="22"/>
        <v>10</v>
      </c>
      <c r="BI21" s="168">
        <f t="shared" si="23"/>
        <v>0</v>
      </c>
      <c r="BJ21" s="168">
        <f t="shared" si="24"/>
        <v>0</v>
      </c>
      <c r="BK21" s="168">
        <f t="shared" si="25"/>
        <v>0</v>
      </c>
      <c r="BL21" s="170">
        <f t="shared" si="30"/>
        <v>66</v>
      </c>
      <c r="BM21" s="164" t="e">
        <f>IF(#REF!&gt;7,(IF(#REF!=8,MIN(BA21:BH21),IF(#REF!=9,MIN(BA21:BI21),IF(#REF!=10,MIN(BA21:BJ21),IF(#REF!=11,MIN(BA21:BK21)))))),(IF(#REF!=4,MIN(BA21:BD21),IF(#REF!=5,MIN(BA21:BE21),IF(#REF!=6,MIN(BA21:BF21),IF(#REF!=7,MIN(BA21:BG21)))))))</f>
        <v>#REF!</v>
      </c>
      <c r="BN21" s="164" t="e">
        <f>IF(#REF!&gt;7,(IF(#REF!=8,MAX(BA21:BH21),IF(#REF!=9,MAX(BA21:BI21),IF(#REF!=10,MAX(BA21:BJ21),IF(#REF!=11,MAX(BA21:BK21)))))),(IF(#REF!=4,MAX(BA21:BD21),IF(#REF!=5,MAX(BA21:BE21),IF(#REF!=6,MAX(BA21:BF21),IF(#REF!=7,MAX(BA21:BG21)))))))</f>
        <v>#REF!</v>
      </c>
      <c r="BO21" s="171" t="e">
        <f t="shared" si="27"/>
        <v>#REF!</v>
      </c>
      <c r="BP21" s="92"/>
    </row>
    <row r="22" spans="1:256" ht="15">
      <c r="A22" s="143">
        <v>17</v>
      </c>
      <c r="B22" s="144" t="s">
        <v>44</v>
      </c>
      <c r="C22" s="219" t="s">
        <v>17</v>
      </c>
      <c r="D22" s="145"/>
      <c r="E22" s="173">
        <f t="shared" si="28"/>
        <v>1010</v>
      </c>
      <c r="F22" s="147">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8">
        <v>1000</v>
      </c>
      <c r="H22" s="149">
        <f t="shared" si="0"/>
        <v>23.76</v>
      </c>
      <c r="I22" s="150">
        <f t="shared" si="29"/>
        <v>0</v>
      </c>
      <c r="J22" s="369">
        <v>3</v>
      </c>
      <c r="K22" s="152">
        <v>11</v>
      </c>
      <c r="L22" s="153">
        <v>8</v>
      </c>
      <c r="M22" s="154">
        <f t="shared" si="1"/>
        <v>1000</v>
      </c>
      <c r="N22" s="150">
        <f t="shared" si="2"/>
        <v>79</v>
      </c>
      <c r="O22" s="155" t="e">
        <f t="shared" si="3"/>
        <v>#REF!</v>
      </c>
      <c r="P22" s="156">
        <v>8</v>
      </c>
      <c r="Q22" s="157">
        <v>2</v>
      </c>
      <c r="R22" s="158">
        <v>4</v>
      </c>
      <c r="S22" s="159">
        <v>1</v>
      </c>
      <c r="T22" s="160">
        <v>16</v>
      </c>
      <c r="U22" s="161">
        <v>2</v>
      </c>
      <c r="V22" s="158">
        <v>18</v>
      </c>
      <c r="W22" s="161">
        <v>2</v>
      </c>
      <c r="X22" s="160">
        <v>7</v>
      </c>
      <c r="Y22" s="161">
        <v>1</v>
      </c>
      <c r="Z22" s="160">
        <v>5</v>
      </c>
      <c r="AA22" s="161">
        <v>1</v>
      </c>
      <c r="AB22" s="160">
        <v>15</v>
      </c>
      <c r="AC22" s="159">
        <v>2</v>
      </c>
      <c r="AD22" s="156">
        <v>14</v>
      </c>
      <c r="AE22" s="157">
        <v>0</v>
      </c>
      <c r="AF22" s="162">
        <v>99</v>
      </c>
      <c r="AG22" s="159">
        <v>0</v>
      </c>
      <c r="AH22" s="158">
        <v>99</v>
      </c>
      <c r="AI22" s="161">
        <v>0</v>
      </c>
      <c r="AJ22" s="158">
        <v>99</v>
      </c>
      <c r="AK22" s="161">
        <v>0</v>
      </c>
      <c r="AL22" s="132"/>
      <c r="AM22" s="133">
        <f t="shared" si="26"/>
        <v>11</v>
      </c>
      <c r="AN22" s="132"/>
      <c r="AO22" s="163">
        <f t="shared" si="4"/>
        <v>1000</v>
      </c>
      <c r="AP22" s="164">
        <f t="shared" si="5"/>
        <v>1000</v>
      </c>
      <c r="AQ22" s="165">
        <f t="shared" si="6"/>
        <v>1000</v>
      </c>
      <c r="AR22" s="164">
        <f t="shared" si="7"/>
        <v>1000</v>
      </c>
      <c r="AS22" s="165">
        <f t="shared" si="8"/>
        <v>1000</v>
      </c>
      <c r="AT22" s="165">
        <f t="shared" si="9"/>
        <v>1000</v>
      </c>
      <c r="AU22" s="165">
        <f t="shared" si="10"/>
        <v>1000</v>
      </c>
      <c r="AV22" s="165">
        <f t="shared" si="11"/>
        <v>1000</v>
      </c>
      <c r="AW22" s="164">
        <f t="shared" si="12"/>
        <v>0</v>
      </c>
      <c r="AX22" s="165">
        <f t="shared" si="13"/>
        <v>0</v>
      </c>
      <c r="AY22" s="166">
        <f t="shared" si="14"/>
        <v>0</v>
      </c>
      <c r="AZ22" s="86"/>
      <c r="BA22" s="167">
        <f t="shared" si="15"/>
        <v>9</v>
      </c>
      <c r="BB22" s="168">
        <f t="shared" si="16"/>
        <v>13</v>
      </c>
      <c r="BC22" s="168">
        <f t="shared" si="17"/>
        <v>7</v>
      </c>
      <c r="BD22" s="169">
        <f t="shared" si="18"/>
        <v>9</v>
      </c>
      <c r="BE22" s="168">
        <f t="shared" si="19"/>
        <v>10</v>
      </c>
      <c r="BF22" s="168">
        <f t="shared" si="20"/>
        <v>12</v>
      </c>
      <c r="BG22" s="168">
        <f t="shared" si="21"/>
        <v>9</v>
      </c>
      <c r="BH22" s="168">
        <f t="shared" si="22"/>
        <v>10</v>
      </c>
      <c r="BI22" s="168">
        <f t="shared" si="23"/>
        <v>0</v>
      </c>
      <c r="BJ22" s="168">
        <f t="shared" si="24"/>
        <v>0</v>
      </c>
      <c r="BK22" s="168">
        <f t="shared" si="25"/>
        <v>0</v>
      </c>
      <c r="BL22" s="170">
        <f t="shared" si="30"/>
        <v>79</v>
      </c>
      <c r="BM22" s="164" t="e">
        <f>IF(#REF!&gt;7,(IF(#REF!=8,MIN(BA22:BH22),IF(#REF!=9,MIN(BA22:BI22),IF(#REF!=10,MIN(BA22:BJ22),IF(#REF!=11,MIN(BA22:BK22)))))),(IF(#REF!=4,MIN(BA22:BD22),IF(#REF!=5,MIN(BA22:BE22),IF(#REF!=6,MIN(BA22:BF22),IF(#REF!=7,MIN(BA22:BG22)))))))</f>
        <v>#REF!</v>
      </c>
      <c r="BN22" s="164" t="e">
        <f>IF(#REF!&gt;7,(IF(#REF!=8,MAX(BA22:BH22),IF(#REF!=9,MAX(BA22:BI22),IF(#REF!=10,MAX(BA22:BJ22),IF(#REF!=11,MAX(BA22:BK22)))))),(IF(#REF!=4,MAX(BA22:BD22),IF(#REF!=5,MAX(BA22:BE22),IF(#REF!=6,MAX(BA22:BF22),IF(#REF!=7,MAX(BA22:BG22)))))))</f>
        <v>#REF!</v>
      </c>
      <c r="BO22" s="171" t="e">
        <f t="shared" si="27"/>
        <v>#REF!</v>
      </c>
      <c r="BP22" s="92"/>
    </row>
    <row r="23" spans="1:256" ht="15">
      <c r="A23" s="143">
        <v>18</v>
      </c>
      <c r="B23" s="144" t="s">
        <v>196</v>
      </c>
      <c r="C23" s="219" t="s">
        <v>17</v>
      </c>
      <c r="D23" s="145"/>
      <c r="E23" s="173">
        <f t="shared" si="28"/>
        <v>1000</v>
      </c>
      <c r="F23" s="147">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8">
        <v>1000</v>
      </c>
      <c r="H23" s="149">
        <f t="shared" si="0"/>
        <v>20.239999999999998</v>
      </c>
      <c r="I23" s="150">
        <f t="shared" si="29"/>
        <v>0</v>
      </c>
      <c r="J23" s="151">
        <v>7</v>
      </c>
      <c r="K23" s="152">
        <v>9</v>
      </c>
      <c r="L23" s="153">
        <v>8</v>
      </c>
      <c r="M23" s="154">
        <f t="shared" si="1"/>
        <v>1000</v>
      </c>
      <c r="N23" s="150">
        <f t="shared" si="2"/>
        <v>74</v>
      </c>
      <c r="O23" s="155" t="e">
        <f t="shared" si="3"/>
        <v>#REF!</v>
      </c>
      <c r="P23" s="156">
        <v>9</v>
      </c>
      <c r="Q23" s="157">
        <v>2</v>
      </c>
      <c r="R23" s="158">
        <v>2</v>
      </c>
      <c r="S23" s="159">
        <v>2</v>
      </c>
      <c r="T23" s="160">
        <v>15</v>
      </c>
      <c r="U23" s="161">
        <v>1</v>
      </c>
      <c r="V23" s="158">
        <v>17</v>
      </c>
      <c r="W23" s="161">
        <v>0</v>
      </c>
      <c r="X23" s="160">
        <v>5</v>
      </c>
      <c r="Y23" s="161">
        <v>0</v>
      </c>
      <c r="Z23" s="160">
        <v>8</v>
      </c>
      <c r="AA23" s="161">
        <v>2</v>
      </c>
      <c r="AB23" s="160">
        <v>10</v>
      </c>
      <c r="AC23" s="159">
        <v>1</v>
      </c>
      <c r="AD23" s="156">
        <v>7</v>
      </c>
      <c r="AE23" s="157">
        <v>1</v>
      </c>
      <c r="AF23" s="162">
        <v>99</v>
      </c>
      <c r="AG23" s="159">
        <v>0</v>
      </c>
      <c r="AH23" s="158">
        <v>99</v>
      </c>
      <c r="AI23" s="161">
        <v>0</v>
      </c>
      <c r="AJ23" s="158">
        <v>99</v>
      </c>
      <c r="AK23" s="161">
        <v>0</v>
      </c>
      <c r="AL23" s="132"/>
      <c r="AM23" s="133">
        <f t="shared" si="26"/>
        <v>9</v>
      </c>
      <c r="AN23" s="132"/>
      <c r="AO23" s="163">
        <f t="shared" si="4"/>
        <v>1000</v>
      </c>
      <c r="AP23" s="164">
        <f t="shared" si="5"/>
        <v>1000</v>
      </c>
      <c r="AQ23" s="165">
        <f t="shared" si="6"/>
        <v>1000</v>
      </c>
      <c r="AR23" s="164">
        <f t="shared" si="7"/>
        <v>1000</v>
      </c>
      <c r="AS23" s="165">
        <f t="shared" si="8"/>
        <v>1000</v>
      </c>
      <c r="AT23" s="165">
        <f t="shared" si="9"/>
        <v>1000</v>
      </c>
      <c r="AU23" s="165">
        <f t="shared" si="10"/>
        <v>1000</v>
      </c>
      <c r="AV23" s="165">
        <f t="shared" si="11"/>
        <v>1000</v>
      </c>
      <c r="AW23" s="164">
        <f t="shared" si="12"/>
        <v>0</v>
      </c>
      <c r="AX23" s="165">
        <f t="shared" si="13"/>
        <v>0</v>
      </c>
      <c r="AY23" s="166">
        <f t="shared" si="14"/>
        <v>0</v>
      </c>
      <c r="AZ23" s="86"/>
      <c r="BA23" s="167">
        <f t="shared" si="15"/>
        <v>7</v>
      </c>
      <c r="BB23" s="168">
        <f t="shared" si="16"/>
        <v>8</v>
      </c>
      <c r="BC23" s="168">
        <f t="shared" si="17"/>
        <v>9</v>
      </c>
      <c r="BD23" s="169">
        <f t="shared" si="18"/>
        <v>11</v>
      </c>
      <c r="BE23" s="168">
        <f t="shared" si="19"/>
        <v>12</v>
      </c>
      <c r="BF23" s="168">
        <f t="shared" si="20"/>
        <v>9</v>
      </c>
      <c r="BG23" s="168">
        <f t="shared" si="21"/>
        <v>8</v>
      </c>
      <c r="BH23" s="168">
        <f t="shared" si="22"/>
        <v>10</v>
      </c>
      <c r="BI23" s="168">
        <f t="shared" si="23"/>
        <v>0</v>
      </c>
      <c r="BJ23" s="168">
        <f t="shared" si="24"/>
        <v>0</v>
      </c>
      <c r="BK23" s="168">
        <f t="shared" si="25"/>
        <v>0</v>
      </c>
      <c r="BL23" s="170">
        <f t="shared" si="30"/>
        <v>74</v>
      </c>
      <c r="BM23" s="164" t="e">
        <f>IF(#REF!&gt;7,(IF(#REF!=8,MIN(BA23:BH23),IF(#REF!=9,MIN(BA23:BI23),IF(#REF!=10,MIN(BA23:BJ23),IF(#REF!=11,MIN(BA23:BK23)))))),(IF(#REF!=4,MIN(BA23:BD23),IF(#REF!=5,MIN(BA23:BE23),IF(#REF!=6,MIN(BA23:BF23),IF(#REF!=7,MIN(BA23:BG23)))))))</f>
        <v>#REF!</v>
      </c>
      <c r="BN23" s="164" t="e">
        <f>IF(#REF!&gt;7,(IF(#REF!=8,MAX(BA23:BH23),IF(#REF!=9,MAX(BA23:BI23),IF(#REF!=10,MAX(BA23:BJ23),IF(#REF!=11,MAX(BA23:BK23)))))),(IF(#REF!=4,MAX(BA23:BD23),IF(#REF!=5,MAX(BA23:BE23),IF(#REF!=6,MAX(BA23:BF23),IF(#REF!=7,MAX(BA23:BG23)))))))</f>
        <v>#REF!</v>
      </c>
      <c r="BO23" s="171" t="e">
        <f t="shared" si="27"/>
        <v>#REF!</v>
      </c>
      <c r="BP23" s="92"/>
    </row>
    <row r="24" spans="1:256" ht="14.25" hidden="1" customHeight="1">
      <c r="A24" s="177">
        <v>99</v>
      </c>
      <c r="B24" s="178"/>
      <c r="C24" s="371"/>
      <c r="D24" s="180"/>
      <c r="E24" s="181"/>
      <c r="F24" s="182"/>
      <c r="G24" s="183">
        <v>0</v>
      </c>
      <c r="H24" s="184"/>
      <c r="I24" s="185"/>
      <c r="J24" s="186"/>
      <c r="K24" s="187"/>
      <c r="L24" s="188"/>
      <c r="M24" s="189"/>
      <c r="N24" s="185"/>
      <c r="O24" s="185"/>
      <c r="P24" s="190"/>
      <c r="Q24" s="191"/>
      <c r="R24" s="190"/>
      <c r="S24" s="191"/>
      <c r="T24" s="190"/>
      <c r="U24" s="191"/>
      <c r="V24" s="190"/>
      <c r="W24" s="191"/>
      <c r="X24" s="190"/>
      <c r="Y24" s="191"/>
      <c r="Z24" s="190"/>
      <c r="AA24" s="191"/>
      <c r="AB24" s="190"/>
      <c r="AC24" s="191"/>
      <c r="AD24" s="190"/>
      <c r="AE24" s="191"/>
      <c r="AF24" s="190"/>
      <c r="AG24" s="191"/>
      <c r="AH24" s="190"/>
      <c r="AI24" s="191"/>
      <c r="AJ24" s="190"/>
      <c r="AK24" s="191"/>
      <c r="AL24" s="132"/>
      <c r="AM24" s="133"/>
      <c r="AN24" s="132"/>
      <c r="AO24" s="192"/>
      <c r="AP24" s="192"/>
      <c r="AQ24" s="192"/>
      <c r="AR24" s="192"/>
      <c r="AS24" s="192"/>
      <c r="AT24" s="192"/>
      <c r="AU24" s="192"/>
      <c r="AV24" s="192"/>
      <c r="AW24" s="192"/>
      <c r="AX24" s="192"/>
      <c r="AY24" s="192"/>
      <c r="AZ24" s="86"/>
      <c r="BA24" s="193"/>
      <c r="BB24" s="193"/>
      <c r="BC24" s="193"/>
      <c r="BD24" s="193"/>
      <c r="BE24" s="193"/>
      <c r="BF24" s="193"/>
      <c r="BG24" s="193"/>
      <c r="BH24" s="193"/>
      <c r="BI24" s="193"/>
      <c r="BJ24" s="193"/>
      <c r="BK24" s="193"/>
      <c r="BL24" s="194"/>
      <c r="BM24" s="195"/>
      <c r="BN24" s="195"/>
      <c r="BO24" s="194"/>
      <c r="BP24" s="92"/>
    </row>
    <row r="25" spans="1:256" ht="14.25" hidden="1" customHeight="1">
      <c r="A25" s="196">
        <f>IF(B6=0,0,COUNTA(A6:A23)+1)</f>
        <v>19</v>
      </c>
      <c r="B25" s="91"/>
      <c r="C25" s="372"/>
      <c r="D25" s="198"/>
      <c r="E25" s="199"/>
      <c r="F25" s="182"/>
      <c r="G25" s="200"/>
      <c r="H25" s="184"/>
      <c r="I25" s="200"/>
      <c r="J25" s="186"/>
      <c r="K25" s="187"/>
      <c r="L25" s="188"/>
      <c r="M25" s="189"/>
      <c r="N25" s="185"/>
      <c r="O25" s="185"/>
      <c r="P25" s="190"/>
      <c r="Q25" s="191"/>
      <c r="R25" s="190"/>
      <c r="S25" s="191"/>
      <c r="T25" s="201"/>
      <c r="U25" s="191"/>
      <c r="V25" s="201"/>
      <c r="W25" s="191"/>
      <c r="X25" s="201"/>
      <c r="Y25" s="191"/>
      <c r="Z25" s="201"/>
      <c r="AA25" s="191"/>
      <c r="AB25" s="201"/>
      <c r="AC25" s="191"/>
      <c r="AD25" s="190"/>
      <c r="AE25" s="191"/>
      <c r="AF25" s="201"/>
      <c r="AG25" s="191"/>
      <c r="AH25" s="201"/>
      <c r="AI25" s="191"/>
      <c r="AJ25" s="190"/>
      <c r="AK25" s="191"/>
      <c r="AL25" s="132"/>
      <c r="AM25" s="133"/>
      <c r="AN25" s="132"/>
      <c r="AO25" s="195"/>
      <c r="AP25" s="195"/>
      <c r="AQ25" s="195"/>
      <c r="AR25" s="195"/>
      <c r="AS25" s="195"/>
      <c r="AT25" s="195"/>
      <c r="AU25" s="195"/>
      <c r="AV25" s="195"/>
      <c r="AW25" s="195"/>
      <c r="AX25" s="195"/>
      <c r="AY25" s="195"/>
      <c r="AZ25" s="86"/>
      <c r="BA25" s="193"/>
      <c r="BB25" s="193"/>
      <c r="BC25" s="193"/>
      <c r="BD25" s="193"/>
      <c r="BE25" s="193"/>
      <c r="BF25" s="193"/>
      <c r="BG25" s="193"/>
      <c r="BH25" s="193"/>
      <c r="BI25" s="193"/>
      <c r="BJ25" s="193"/>
      <c r="BK25" s="193"/>
      <c r="BL25" s="194"/>
      <c r="BM25" s="195"/>
      <c r="BN25" s="195"/>
      <c r="BO25" s="194"/>
      <c r="BP25" s="92"/>
    </row>
    <row r="26" spans="1:256" ht="14.25" customHeight="1">
      <c r="A26" s="202">
        <f>IF(B6=0,0,COUNTA(A6:A23))</f>
        <v>18</v>
      </c>
      <c r="B26" s="203"/>
      <c r="C26" s="204"/>
      <c r="D26" s="204"/>
      <c r="E26" s="204"/>
      <c r="F26" s="182"/>
      <c r="G26" s="205"/>
      <c r="H26" s="206"/>
      <c r="I26" s="206"/>
      <c r="J26" s="206"/>
      <c r="K26" s="187"/>
      <c r="L26" s="206"/>
      <c r="M26" s="206"/>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7"/>
      <c r="AM26" s="207"/>
      <c r="AN26" s="207"/>
      <c r="AO26" s="195"/>
      <c r="AP26" s="208"/>
      <c r="AQ26" s="208"/>
      <c r="AR26" s="195"/>
      <c r="AS26" s="195"/>
      <c r="AT26" s="195"/>
      <c r="AU26" s="195"/>
      <c r="AV26" s="195"/>
      <c r="AW26" s="195"/>
      <c r="AX26" s="195"/>
      <c r="AY26" s="208"/>
      <c r="AZ26" s="86"/>
      <c r="BA26" s="86"/>
      <c r="BB26" s="86"/>
      <c r="BC26" s="91"/>
      <c r="BD26" s="91"/>
      <c r="BE26" s="208"/>
      <c r="BF26" s="193"/>
      <c r="BG26" s="208"/>
      <c r="BH26" s="208"/>
      <c r="BI26" s="208"/>
      <c r="BJ26" s="208"/>
      <c r="BK26" s="208"/>
      <c r="BL26" s="208"/>
      <c r="BM26" s="195"/>
      <c r="BN26" s="208"/>
      <c r="BO26" s="91"/>
      <c r="BP26" s="92"/>
    </row>
    <row r="27" spans="1:256" ht="14.1" customHeight="1">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ht="14.1" customHeight="1">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15"/>
      <c r="AE28" s="215"/>
      <c r="AF28" s="215"/>
      <c r="AG28" s="215"/>
      <c r="AH28" s="215"/>
      <c r="AI28" s="215"/>
      <c r="AJ28" s="215"/>
      <c r="AK28" s="215"/>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15"/>
      <c r="AE29" s="215"/>
      <c r="AF29" s="215"/>
      <c r="AG29" s="215"/>
      <c r="AH29" s="215"/>
      <c r="AI29" s="215"/>
      <c r="AJ29" s="215"/>
      <c r="AK29" s="215"/>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5"/>
      <c r="AH30" s="215"/>
      <c r="AI30" s="215"/>
      <c r="AJ30" s="215"/>
      <c r="AK30" s="215"/>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5"/>
    </row>
    <row r="32" spans="1:256">
      <c r="A32" s="217" t="s">
        <v>200</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15"/>
      <c r="AE32" s="215"/>
      <c r="AF32" s="215"/>
      <c r="AG32" s="215"/>
      <c r="AH32" s="215"/>
      <c r="AI32" s="215"/>
      <c r="AJ32" s="215"/>
      <c r="AK32" s="215"/>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A1:AG2"/>
    <mergeCell ref="A4:B4"/>
    <mergeCell ref="D4:G4"/>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s>
  <conditionalFormatting sqref="E6:E23">
    <cfRule type="expression" dxfId="343" priority="96" stopIfTrue="1">
      <formula>A6=0</formula>
    </cfRule>
  </conditionalFormatting>
  <conditionalFormatting sqref="F6:F25">
    <cfRule type="expression" dxfId="342" priority="98" stopIfTrue="1">
      <formula>A6=0</formula>
    </cfRule>
  </conditionalFormatting>
  <conditionalFormatting sqref="H6:H23">
    <cfRule type="expression" dxfId="341" priority="99" stopIfTrue="1">
      <formula>A6=0</formula>
    </cfRule>
  </conditionalFormatting>
  <conditionalFormatting sqref="P6:P23">
    <cfRule type="expression" dxfId="340" priority="100" stopIfTrue="1">
      <formula>A6=0</formula>
    </cfRule>
    <cfRule type="expression" dxfId="339" priority="101" stopIfTrue="1">
      <formula>P6=99</formula>
    </cfRule>
  </conditionalFormatting>
  <conditionalFormatting sqref="M6:M23">
    <cfRule type="expression" dxfId="338" priority="102" stopIfTrue="1">
      <formula>A6=0</formula>
    </cfRule>
  </conditionalFormatting>
  <conditionalFormatting sqref="N6:N23">
    <cfRule type="expression" dxfId="337" priority="103" stopIfTrue="1">
      <formula>A6=0</formula>
    </cfRule>
  </conditionalFormatting>
  <conditionalFormatting sqref="O6:O23">
    <cfRule type="expression" dxfId="336" priority="104" stopIfTrue="1">
      <formula>A6=0</formula>
    </cfRule>
  </conditionalFormatting>
  <conditionalFormatting sqref="Q6:Q23">
    <cfRule type="expression" dxfId="335" priority="105" stopIfTrue="1">
      <formula>A6=0</formula>
    </cfRule>
  </conditionalFormatting>
  <conditionalFormatting sqref="S6:S23">
    <cfRule type="expression" dxfId="334" priority="106" stopIfTrue="1">
      <formula>A6=0</formula>
    </cfRule>
  </conditionalFormatting>
  <conditionalFormatting sqref="U6:U23">
    <cfRule type="expression" dxfId="333" priority="107" stopIfTrue="1">
      <formula>A6=0</formula>
    </cfRule>
  </conditionalFormatting>
  <conditionalFormatting sqref="W6:W23">
    <cfRule type="expression" dxfId="332" priority="108" stopIfTrue="1">
      <formula>A6=0</formula>
    </cfRule>
  </conditionalFormatting>
  <conditionalFormatting sqref="Y6:Y23">
    <cfRule type="expression" dxfId="331" priority="109" stopIfTrue="1">
      <formula>A6=0</formula>
    </cfRule>
  </conditionalFormatting>
  <conditionalFormatting sqref="AA6:AA23">
    <cfRule type="expression" dxfId="330" priority="110" stopIfTrue="1">
      <formula>A6=0</formula>
    </cfRule>
  </conditionalFormatting>
  <conditionalFormatting sqref="B6:B23">
    <cfRule type="expression" dxfId="329" priority="111" stopIfTrue="1">
      <formula>J6=1</formula>
    </cfRule>
    <cfRule type="expression" dxfId="328" priority="112" stopIfTrue="1">
      <formula>J6=2</formula>
    </cfRule>
    <cfRule type="expression" dxfId="327" priority="113" stopIfTrue="1">
      <formula>J6=3</formula>
    </cfRule>
  </conditionalFormatting>
  <conditionalFormatting sqref="AC6:AC23">
    <cfRule type="expression" dxfId="326" priority="118" stopIfTrue="1">
      <formula>A6=0</formula>
    </cfRule>
  </conditionalFormatting>
  <conditionalFormatting sqref="AE6:AE23">
    <cfRule type="expression" dxfId="325" priority="119" stopIfTrue="1">
      <formula>A6=0</formula>
    </cfRule>
  </conditionalFormatting>
  <conditionalFormatting sqref="AG6:AG23">
    <cfRule type="expression" dxfId="324" priority="120" stopIfTrue="1">
      <formula>A6=0</formula>
    </cfRule>
  </conditionalFormatting>
  <conditionalFormatting sqref="AI6:AI23">
    <cfRule type="expression" dxfId="323" priority="121" stopIfTrue="1">
      <formula>A6=0</formula>
    </cfRule>
  </conditionalFormatting>
  <conditionalFormatting sqref="AK6:AK23">
    <cfRule type="expression" dxfId="322" priority="122" stopIfTrue="1">
      <formula>A6=0</formula>
    </cfRule>
  </conditionalFormatting>
  <conditionalFormatting sqref="I6:I23">
    <cfRule type="expression" dxfId="321" priority="123" stopIfTrue="1">
      <formula>A6=0</formula>
    </cfRule>
    <cfRule type="expression" dxfId="320" priority="124" stopIfTrue="1">
      <formula>I6&gt;150</formula>
    </cfRule>
    <cfRule type="expression" dxfId="319" priority="125" stopIfTrue="1">
      <formula>I6&lt;-150</formula>
    </cfRule>
  </conditionalFormatting>
  <conditionalFormatting sqref="R6:R23">
    <cfRule type="expression" dxfId="318" priority="126" stopIfTrue="1">
      <formula>A6=0</formula>
    </cfRule>
    <cfRule type="expression" dxfId="317" priority="127" stopIfTrue="1">
      <formula>R6=99</formula>
    </cfRule>
  </conditionalFormatting>
  <conditionalFormatting sqref="T6:T23">
    <cfRule type="expression" dxfId="316" priority="128" stopIfTrue="1">
      <formula>A6=0</formula>
    </cfRule>
    <cfRule type="expression" dxfId="315" priority="129" stopIfTrue="1">
      <formula>T6=99</formula>
    </cfRule>
  </conditionalFormatting>
  <conditionalFormatting sqref="V6:V23">
    <cfRule type="expression" dxfId="314" priority="130" stopIfTrue="1">
      <formula>A6=0</formula>
    </cfRule>
    <cfRule type="expression" dxfId="313" priority="131" stopIfTrue="1">
      <formula>V6=99</formula>
    </cfRule>
  </conditionalFormatting>
  <conditionalFormatting sqref="X6:X23">
    <cfRule type="expression" dxfId="312" priority="132" stopIfTrue="1">
      <formula>A6=0</formula>
    </cfRule>
    <cfRule type="expression" dxfId="311" priority="133" stopIfTrue="1">
      <formula>X6=99</formula>
    </cfRule>
  </conditionalFormatting>
  <conditionalFormatting sqref="Z6:Z23">
    <cfRule type="expression" dxfId="310" priority="134" stopIfTrue="1">
      <formula>A6=0</formula>
    </cfRule>
    <cfRule type="expression" dxfId="309" priority="135" stopIfTrue="1">
      <formula>Z6=99</formula>
    </cfRule>
  </conditionalFormatting>
  <conditionalFormatting sqref="AB6:AB23">
    <cfRule type="expression" dxfId="308" priority="136" stopIfTrue="1">
      <formula>A6=0</formula>
    </cfRule>
    <cfRule type="expression" dxfId="307" priority="137" stopIfTrue="1">
      <formula>AB6=99</formula>
    </cfRule>
  </conditionalFormatting>
  <conditionalFormatting sqref="AD6:AD23">
    <cfRule type="expression" dxfId="306" priority="138" stopIfTrue="1">
      <formula>A6=0</formula>
    </cfRule>
    <cfRule type="expression" dxfId="305" priority="139" stopIfTrue="1">
      <formula>AD6=99</formula>
    </cfRule>
  </conditionalFormatting>
  <conditionalFormatting sqref="AF6:AF23">
    <cfRule type="expression" dxfId="304" priority="140" stopIfTrue="1">
      <formula>A6=0</formula>
    </cfRule>
    <cfRule type="expression" dxfId="303" priority="141" stopIfTrue="1">
      <formula>AF6=99</formula>
    </cfRule>
  </conditionalFormatting>
  <conditionalFormatting sqref="AH6:AH23">
    <cfRule type="expression" dxfId="302" priority="142" stopIfTrue="1">
      <formula>A6=0</formula>
    </cfRule>
    <cfRule type="expression" dxfId="301" priority="143" stopIfTrue="1">
      <formula>AH6=99</formula>
    </cfRule>
  </conditionalFormatting>
  <conditionalFormatting sqref="AJ6:AJ23">
    <cfRule type="expression" dxfId="300" priority="144" stopIfTrue="1">
      <formula>A6=0</formula>
    </cfRule>
    <cfRule type="expression" dxfId="299" priority="145" stopIfTrue="1">
      <formula>AJ6=99</formula>
    </cfRule>
  </conditionalFormatting>
  <conditionalFormatting sqref="AO6:AO23">
    <cfRule type="expression" dxfId="298" priority="146" stopIfTrue="1">
      <formula>A6=0</formula>
    </cfRule>
  </conditionalFormatting>
  <conditionalFormatting sqref="AP6:AP23">
    <cfRule type="expression" dxfId="297" priority="147" stopIfTrue="1">
      <formula>A6=0</formula>
    </cfRule>
  </conditionalFormatting>
  <conditionalFormatting sqref="AQ6:AQ23">
    <cfRule type="expression" dxfId="296" priority="148" stopIfTrue="1">
      <formula>A6=0</formula>
    </cfRule>
  </conditionalFormatting>
  <conditionalFormatting sqref="AR6:AR23">
    <cfRule type="expression" dxfId="295" priority="149" stopIfTrue="1">
      <formula>A6=0</formula>
    </cfRule>
  </conditionalFormatting>
  <conditionalFormatting sqref="AS6:AS23">
    <cfRule type="expression" dxfId="294" priority="150" stopIfTrue="1">
      <formula>A6=0</formula>
    </cfRule>
  </conditionalFormatting>
  <conditionalFormatting sqref="AT6:AT23">
    <cfRule type="expression" dxfId="293" priority="151" stopIfTrue="1">
      <formula>A6=0</formula>
    </cfRule>
  </conditionalFormatting>
  <conditionalFormatting sqref="AU6:AU23">
    <cfRule type="expression" dxfId="292" priority="152" stopIfTrue="1">
      <formula>A6=0</formula>
    </cfRule>
  </conditionalFormatting>
  <conditionalFormatting sqref="AV6:AV23">
    <cfRule type="expression" dxfId="291" priority="153" stopIfTrue="1">
      <formula>A6=0</formula>
    </cfRule>
  </conditionalFormatting>
  <conditionalFormatting sqref="AW6:AW23">
    <cfRule type="expression" dxfId="290" priority="154" stopIfTrue="1">
      <formula>A6=0</formula>
    </cfRule>
  </conditionalFormatting>
  <conditionalFormatting sqref="AX6:AX23">
    <cfRule type="expression" dxfId="289" priority="155" stopIfTrue="1">
      <formula>A6=0</formula>
    </cfRule>
  </conditionalFormatting>
  <conditionalFormatting sqref="AY6:AY23">
    <cfRule type="expression" dxfId="288" priority="156" stopIfTrue="1">
      <formula>A6=0</formula>
    </cfRule>
  </conditionalFormatting>
  <conditionalFormatting sqref="BA6:BA23">
    <cfRule type="expression" dxfId="287" priority="157" stopIfTrue="1">
      <formula>A6=0</formula>
    </cfRule>
  </conditionalFormatting>
  <conditionalFormatting sqref="BB6:BB23">
    <cfRule type="expression" dxfId="286" priority="158" stopIfTrue="1">
      <formula>A6=0</formula>
    </cfRule>
  </conditionalFormatting>
  <conditionalFormatting sqref="BC6:BC23">
    <cfRule type="expression" dxfId="285" priority="159" stopIfTrue="1">
      <formula>A6=0</formula>
    </cfRule>
  </conditionalFormatting>
  <conditionalFormatting sqref="BD6:BD23">
    <cfRule type="expression" dxfId="284" priority="160" stopIfTrue="1">
      <formula>A6=0</formula>
    </cfRule>
  </conditionalFormatting>
  <conditionalFormatting sqref="BE6:BE23">
    <cfRule type="expression" dxfId="283" priority="161" stopIfTrue="1">
      <formula>A6=0</formula>
    </cfRule>
  </conditionalFormatting>
  <conditionalFormatting sqref="BF6:BF23">
    <cfRule type="expression" dxfId="282" priority="162" stopIfTrue="1">
      <formula>A6=0</formula>
    </cfRule>
  </conditionalFormatting>
  <conditionalFormatting sqref="BG6:BG23">
    <cfRule type="expression" dxfId="281" priority="163" stopIfTrue="1">
      <formula>A6=0</formula>
    </cfRule>
  </conditionalFormatting>
  <conditionalFormatting sqref="BH6:BH23">
    <cfRule type="expression" dxfId="280" priority="164" stopIfTrue="1">
      <formula>A6=0</formula>
    </cfRule>
  </conditionalFormatting>
  <conditionalFormatting sqref="BI6:BI23">
    <cfRule type="expression" dxfId="279" priority="165" stopIfTrue="1">
      <formula>A6=0</formula>
    </cfRule>
  </conditionalFormatting>
  <conditionalFormatting sqref="BJ6:BJ23">
    <cfRule type="expression" dxfId="278" priority="166" stopIfTrue="1">
      <formula>A6=0</formula>
    </cfRule>
  </conditionalFormatting>
  <conditionalFormatting sqref="BK6:BK23">
    <cfRule type="expression" dxfId="277" priority="167" stopIfTrue="1">
      <formula>A6=0</formula>
    </cfRule>
  </conditionalFormatting>
  <conditionalFormatting sqref="BL6:BL23">
    <cfRule type="expression" dxfId="276" priority="168" stopIfTrue="1">
      <formula>A6=0</formula>
    </cfRule>
  </conditionalFormatting>
  <conditionalFormatting sqref="BM6:BM23">
    <cfRule type="expression" dxfId="275" priority="169" stopIfTrue="1">
      <formula>A6=0</formula>
    </cfRule>
  </conditionalFormatting>
  <conditionalFormatting sqref="BN6:BN23">
    <cfRule type="expression" dxfId="274" priority="170" stopIfTrue="1">
      <formula>A6=0</formula>
    </cfRule>
  </conditionalFormatting>
  <conditionalFormatting sqref="BO6:BO23">
    <cfRule type="expression" dxfId="273" priority="171" stopIfTrue="1">
      <formula>A6=0</formula>
    </cfRule>
  </conditionalFormatting>
  <conditionalFormatting sqref="K6:K23">
    <cfRule type="expression" dxfId="272" priority="172" stopIfTrue="1">
      <formula>A6=0</formula>
    </cfRule>
  </conditionalFormatting>
  <conditionalFormatting sqref="Q4:AK4">
    <cfRule type="expression" dxfId="271" priority="97" stopIfTrue="1">
      <formula>$Q$4=0</formula>
    </cfRule>
  </conditionalFormatting>
  <conditionalFormatting sqref="J6:J23">
    <cfRule type="cellIs" dxfId="270" priority="114" stopIfTrue="1" operator="equal">
      <formula>1</formula>
    </cfRule>
    <cfRule type="cellIs" dxfId="269" priority="115" stopIfTrue="1" operator="equal">
      <formula>2</formula>
    </cfRule>
    <cfRule type="cellIs" dxfId="268" priority="116" stopIfTrue="1" operator="equal">
      <formula>3</formula>
    </cfRule>
  </conditionalFormatting>
  <conditionalFormatting sqref="H4">
    <cfRule type="cellIs" dxfId="267" priority="117" stopIfTrue="1" operator="equal">
      <formula>0</formula>
    </cfRule>
  </conditionalFormatting>
  <conditionalFormatting sqref="G28:G31">
    <cfRule type="expression" dxfId="266" priority="90" stopIfTrue="1">
      <formula>A28=0</formula>
    </cfRule>
  </conditionalFormatting>
  <conditionalFormatting sqref="H28:H31">
    <cfRule type="expression" dxfId="265" priority="89" stopIfTrue="1">
      <formula>A28=0</formula>
    </cfRule>
  </conditionalFormatting>
  <conditionalFormatting sqref="J28:J31">
    <cfRule type="expression" dxfId="264" priority="88" stopIfTrue="1">
      <formula>A28=0</formula>
    </cfRule>
  </conditionalFormatting>
  <conditionalFormatting sqref="R28:R32">
    <cfRule type="expression" dxfId="263" priority="86" stopIfTrue="1">
      <formula>A28=0</formula>
    </cfRule>
    <cfRule type="expression" dxfId="262" priority="87" stopIfTrue="1">
      <formula>R28=99</formula>
    </cfRule>
  </conditionalFormatting>
  <conditionalFormatting sqref="O28:O32 AA28:AA32">
    <cfRule type="expression" dxfId="261" priority="85" stopIfTrue="1">
      <formula>A28=0</formula>
    </cfRule>
  </conditionalFormatting>
  <conditionalFormatting sqref="P28:P32">
    <cfRule type="expression" dxfId="260" priority="84" stopIfTrue="1">
      <formula>A28=0</formula>
    </cfRule>
  </conditionalFormatting>
  <conditionalFormatting sqref="S28:S32">
    <cfRule type="expression" dxfId="259" priority="83" stopIfTrue="1">
      <formula>A28=0</formula>
    </cfRule>
  </conditionalFormatting>
  <conditionalFormatting sqref="W28:W32">
    <cfRule type="expression" dxfId="258" priority="82" stopIfTrue="1">
      <formula>A28=0</formula>
    </cfRule>
  </conditionalFormatting>
  <conditionalFormatting sqref="Y28:Y32">
    <cfRule type="expression" dxfId="257" priority="81" stopIfTrue="1">
      <formula>A28=0</formula>
    </cfRule>
  </conditionalFormatting>
  <conditionalFormatting sqref="D28:D31">
    <cfRule type="expression" dxfId="256" priority="78" stopIfTrue="1">
      <formula>L28=1</formula>
    </cfRule>
    <cfRule type="expression" dxfId="255" priority="79" stopIfTrue="1">
      <formula>L28=2</formula>
    </cfRule>
    <cfRule type="expression" dxfId="254" priority="80" stopIfTrue="1">
      <formula>L28=3</formula>
    </cfRule>
  </conditionalFormatting>
  <conditionalFormatting sqref="T28:T32">
    <cfRule type="expression" dxfId="253" priority="76" stopIfTrue="1">
      <formula>A28=0</formula>
    </cfRule>
    <cfRule type="expression" dxfId="252" priority="77" stopIfTrue="1">
      <formula>T28=99</formula>
    </cfRule>
  </conditionalFormatting>
  <conditionalFormatting sqref="V29:V32">
    <cfRule type="expression" dxfId="251" priority="74" stopIfTrue="1">
      <formula>A29=0</formula>
    </cfRule>
    <cfRule type="expression" dxfId="250" priority="75" stopIfTrue="1">
      <formula>V29=99</formula>
    </cfRule>
  </conditionalFormatting>
  <conditionalFormatting sqref="X28:X32">
    <cfRule type="expression" dxfId="249" priority="72" stopIfTrue="1">
      <formula>A28=0</formula>
    </cfRule>
    <cfRule type="expression" dxfId="248" priority="73" stopIfTrue="1">
      <formula>X28=99</formula>
    </cfRule>
  </conditionalFormatting>
  <conditionalFormatting sqref="Z29:Z32">
    <cfRule type="expression" dxfId="247" priority="70" stopIfTrue="1">
      <formula>A29=0</formula>
    </cfRule>
    <cfRule type="expression" dxfId="246" priority="71" stopIfTrue="1">
      <formula>Z29=99</formula>
    </cfRule>
  </conditionalFormatting>
  <conditionalFormatting sqref="M28:M32">
    <cfRule type="expression" dxfId="245" priority="69" stopIfTrue="1">
      <formula>A28=0</formula>
    </cfRule>
  </conditionalFormatting>
  <conditionalFormatting sqref="L28:L31">
    <cfRule type="cellIs" dxfId="244" priority="66" stopIfTrue="1" operator="equal">
      <formula>1</formula>
    </cfRule>
    <cfRule type="cellIs" dxfId="243" priority="67" stopIfTrue="1" operator="equal">
      <formula>2</formula>
    </cfRule>
    <cfRule type="cellIs" dxfId="242" priority="68" stopIfTrue="1" operator="equal">
      <formula>3</formula>
    </cfRule>
  </conditionalFormatting>
  <conditionalFormatting sqref="G28:G30">
    <cfRule type="expression" dxfId="241" priority="65" stopIfTrue="1">
      <formula>A28=0</formula>
    </cfRule>
  </conditionalFormatting>
  <conditionalFormatting sqref="H28:H31">
    <cfRule type="expression" dxfId="240" priority="64" stopIfTrue="1">
      <formula>A28=0</formula>
    </cfRule>
  </conditionalFormatting>
  <conditionalFormatting sqref="J28:J30">
    <cfRule type="expression" dxfId="239" priority="63" stopIfTrue="1">
      <formula>A28=0</formula>
    </cfRule>
  </conditionalFormatting>
  <conditionalFormatting sqref="R28:R30">
    <cfRule type="expression" dxfId="238" priority="61" stopIfTrue="1">
      <formula>A28=0</formula>
    </cfRule>
    <cfRule type="expression" dxfId="237" priority="62" stopIfTrue="1">
      <formula>R28=99</formula>
    </cfRule>
  </conditionalFormatting>
  <conditionalFormatting sqref="O28:O30">
    <cfRule type="expression" dxfId="236" priority="60" stopIfTrue="1">
      <formula>A28=0</formula>
    </cfRule>
  </conditionalFormatting>
  <conditionalFormatting sqref="P28:P30">
    <cfRule type="expression" dxfId="235" priority="59" stopIfTrue="1">
      <formula>A28=0</formula>
    </cfRule>
  </conditionalFormatting>
  <conditionalFormatting sqref="Q28:Q32">
    <cfRule type="expression" dxfId="234" priority="58" stopIfTrue="1">
      <formula>A28=0</formula>
    </cfRule>
  </conditionalFormatting>
  <conditionalFormatting sqref="S28:S30">
    <cfRule type="expression" dxfId="233" priority="57" stopIfTrue="1">
      <formula>A28=0</formula>
    </cfRule>
  </conditionalFormatting>
  <conditionalFormatting sqref="U28:U32">
    <cfRule type="expression" dxfId="232" priority="56" stopIfTrue="1">
      <formula>A28=0</formula>
    </cfRule>
  </conditionalFormatting>
  <conditionalFormatting sqref="W28:W30">
    <cfRule type="expression" dxfId="231" priority="55" stopIfTrue="1">
      <formula>A28=0</formula>
    </cfRule>
  </conditionalFormatting>
  <conditionalFormatting sqref="Y28:Y30">
    <cfRule type="expression" dxfId="230" priority="54" stopIfTrue="1">
      <formula>A28=0</formula>
    </cfRule>
  </conditionalFormatting>
  <conditionalFormatting sqref="D28:D30">
    <cfRule type="expression" dxfId="229" priority="51" stopIfTrue="1">
      <formula>L28=1</formula>
    </cfRule>
    <cfRule type="expression" dxfId="228" priority="52" stopIfTrue="1">
      <formula>L28=2</formula>
    </cfRule>
    <cfRule type="expression" dxfId="227" priority="53" stopIfTrue="1">
      <formula>L28=3</formula>
    </cfRule>
  </conditionalFormatting>
  <conditionalFormatting sqref="T28:T30">
    <cfRule type="expression" dxfId="226" priority="49" stopIfTrue="1">
      <formula>A28=0</formula>
    </cfRule>
    <cfRule type="expression" dxfId="225" priority="50" stopIfTrue="1">
      <formula>T28=99</formula>
    </cfRule>
  </conditionalFormatting>
  <conditionalFormatting sqref="V29:V30">
    <cfRule type="expression" dxfId="224" priority="47" stopIfTrue="1">
      <formula>A29=0</formula>
    </cfRule>
    <cfRule type="expression" dxfId="223" priority="48" stopIfTrue="1">
      <formula>V29=99</formula>
    </cfRule>
  </conditionalFormatting>
  <conditionalFormatting sqref="X28:X30">
    <cfRule type="expression" dxfId="222" priority="45" stopIfTrue="1">
      <formula>A28=0</formula>
    </cfRule>
    <cfRule type="expression" dxfId="221" priority="46" stopIfTrue="1">
      <formula>X28=99</formula>
    </cfRule>
  </conditionalFormatting>
  <conditionalFormatting sqref="Z29:Z30">
    <cfRule type="expression" dxfId="220" priority="43" stopIfTrue="1">
      <formula>A29=0</formula>
    </cfRule>
    <cfRule type="expression" dxfId="219" priority="44" stopIfTrue="1">
      <formula>Z29=99</formula>
    </cfRule>
  </conditionalFormatting>
  <conditionalFormatting sqref="M28:M30">
    <cfRule type="expression" dxfId="218" priority="42" stopIfTrue="1">
      <formula>A28=0</formula>
    </cfRule>
  </conditionalFormatting>
  <conditionalFormatting sqref="G28:G31">
    <cfRule type="expression" dxfId="217" priority="41" stopIfTrue="1">
      <formula>A28=0</formula>
    </cfRule>
  </conditionalFormatting>
  <conditionalFormatting sqref="H28:H31">
    <cfRule type="expression" dxfId="216" priority="40" stopIfTrue="1">
      <formula>A28=0</formula>
    </cfRule>
  </conditionalFormatting>
  <conditionalFormatting sqref="J28:J31">
    <cfRule type="expression" dxfId="215" priority="39" stopIfTrue="1">
      <formula>A28=0</formula>
    </cfRule>
  </conditionalFormatting>
  <conditionalFormatting sqref="R28:R32">
    <cfRule type="expression" dxfId="214" priority="37" stopIfTrue="1">
      <formula>A28=0</formula>
    </cfRule>
    <cfRule type="expression" dxfId="213" priority="38" stopIfTrue="1">
      <formula>R28=99</formula>
    </cfRule>
  </conditionalFormatting>
  <conditionalFormatting sqref="O28:O32">
    <cfRule type="expression" dxfId="212" priority="36" stopIfTrue="1">
      <formula>A28=0</formula>
    </cfRule>
  </conditionalFormatting>
  <conditionalFormatting sqref="P28:P32">
    <cfRule type="expression" dxfId="211" priority="35" stopIfTrue="1">
      <formula>A28=0</formula>
    </cfRule>
  </conditionalFormatting>
  <conditionalFormatting sqref="Q28:Q32">
    <cfRule type="expression" dxfId="210" priority="34" stopIfTrue="1">
      <formula>A28=0</formula>
    </cfRule>
  </conditionalFormatting>
  <conditionalFormatting sqref="S28:S32">
    <cfRule type="expression" dxfId="209" priority="33" stopIfTrue="1">
      <formula>A28=0</formula>
    </cfRule>
  </conditionalFormatting>
  <conditionalFormatting sqref="U28:U32">
    <cfRule type="expression" dxfId="208" priority="32" stopIfTrue="1">
      <formula>A28=0</formula>
    </cfRule>
  </conditionalFormatting>
  <conditionalFormatting sqref="W28:W32">
    <cfRule type="expression" dxfId="207" priority="31" stopIfTrue="1">
      <formula>A28=0</formula>
    </cfRule>
  </conditionalFormatting>
  <conditionalFormatting sqref="Y28:Y32">
    <cfRule type="expression" dxfId="206" priority="30" stopIfTrue="1">
      <formula>A28=0</formula>
    </cfRule>
  </conditionalFormatting>
  <conditionalFormatting sqref="D28:D31">
    <cfRule type="expression" dxfId="205" priority="27" stopIfTrue="1">
      <formula>L28=1</formula>
    </cfRule>
    <cfRule type="expression" dxfId="204" priority="28" stopIfTrue="1">
      <formula>L28=2</formula>
    </cfRule>
    <cfRule type="expression" dxfId="203" priority="29" stopIfTrue="1">
      <formula>L28=3</formula>
    </cfRule>
  </conditionalFormatting>
  <conditionalFormatting sqref="T28:T32">
    <cfRule type="expression" dxfId="202" priority="25" stopIfTrue="1">
      <formula>A28=0</formula>
    </cfRule>
    <cfRule type="expression" dxfId="201" priority="26" stopIfTrue="1">
      <formula>T28=99</formula>
    </cfRule>
  </conditionalFormatting>
  <conditionalFormatting sqref="V29:V32">
    <cfRule type="expression" dxfId="200" priority="23" stopIfTrue="1">
      <formula>A29=0</formula>
    </cfRule>
    <cfRule type="expression" dxfId="199" priority="24" stopIfTrue="1">
      <formula>V29=99</formula>
    </cfRule>
  </conditionalFormatting>
  <conditionalFormatting sqref="X28:X32">
    <cfRule type="expression" dxfId="198" priority="21" stopIfTrue="1">
      <formula>A28=0</formula>
    </cfRule>
    <cfRule type="expression" dxfId="197" priority="22" stopIfTrue="1">
      <formula>X28=99</formula>
    </cfRule>
  </conditionalFormatting>
  <conditionalFormatting sqref="Z29:Z32">
    <cfRule type="expression" dxfId="196" priority="19" stopIfTrue="1">
      <formula>A29=0</formula>
    </cfRule>
    <cfRule type="expression" dxfId="195" priority="20" stopIfTrue="1">
      <formula>Z29=99</formula>
    </cfRule>
  </conditionalFormatting>
  <conditionalFormatting sqref="M28:M32">
    <cfRule type="expression" dxfId="194" priority="18" stopIfTrue="1">
      <formula>A28=0</formula>
    </cfRule>
  </conditionalFormatting>
  <conditionalFormatting sqref="V29:V31 Z29:Z31">
    <cfRule type="expression" dxfId="193" priority="17" stopIfTrue="1">
      <formula>FR27=0</formula>
    </cfRule>
  </conditionalFormatting>
  <conditionalFormatting sqref="F29">
    <cfRule type="expression" dxfId="192" priority="16" stopIfTrue="1">
      <formula>A29=0</formula>
    </cfRule>
  </conditionalFormatting>
  <conditionalFormatting sqref="I29">
    <cfRule type="expression" dxfId="191" priority="15" stopIfTrue="1">
      <formula>E29=0</formula>
    </cfRule>
  </conditionalFormatting>
  <conditionalFormatting sqref="E29">
    <cfRule type="expression" dxfId="190" priority="91" stopIfTrue="1">
      <formula>FW27=0</formula>
    </cfRule>
  </conditionalFormatting>
  <conditionalFormatting sqref="AB28:AK28 AJ32:AK32 AK29:AK31 AB32:AF32 AB29:AE31">
    <cfRule type="expression" dxfId="189" priority="92" stopIfTrue="1">
      <formula>Q28=0</formula>
    </cfRule>
  </conditionalFormatting>
  <conditionalFormatting sqref="AG32:AI32">
    <cfRule type="expression" dxfId="188" priority="14" stopIfTrue="1">
      <formula>V32=0</formula>
    </cfRule>
  </conditionalFormatting>
  <conditionalFormatting sqref="AF29:AJ31">
    <cfRule type="expression" dxfId="187" priority="13" stopIfTrue="1">
      <formula>U29=0</formula>
    </cfRule>
  </conditionalFormatting>
  <conditionalFormatting sqref="AL27:AL30">
    <cfRule type="expression" dxfId="186" priority="93" stopIfTrue="1">
      <formula>Z29=0</formula>
    </cfRule>
  </conditionalFormatting>
  <conditionalFormatting sqref="AN27:AR30">
    <cfRule type="expression" dxfId="185" priority="94" stopIfTrue="1">
      <formula>Z29=0</formula>
    </cfRule>
  </conditionalFormatting>
  <conditionalFormatting sqref="AM27:AM30">
    <cfRule type="expression" dxfId="184" priority="95" stopIfTrue="1">
      <formula>Z29=0</formula>
    </cfRule>
  </conditionalFormatting>
  <conditionalFormatting sqref="V28">
    <cfRule type="expression" dxfId="183" priority="11" stopIfTrue="1">
      <formula>C28=0</formula>
    </cfRule>
    <cfRule type="expression" dxfId="182" priority="12" stopIfTrue="1">
      <formula>V28=99</formula>
    </cfRule>
  </conditionalFormatting>
  <conditionalFormatting sqref="V28">
    <cfRule type="expression" dxfId="181" priority="9" stopIfTrue="1">
      <formula>C28=0</formula>
    </cfRule>
    <cfRule type="expression" dxfId="180" priority="10" stopIfTrue="1">
      <formula>V28=99</formula>
    </cfRule>
  </conditionalFormatting>
  <conditionalFormatting sqref="V28">
    <cfRule type="expression" dxfId="179" priority="7" stopIfTrue="1">
      <formula>C28=0</formula>
    </cfRule>
    <cfRule type="expression" dxfId="178" priority="8" stopIfTrue="1">
      <formula>V28=99</formula>
    </cfRule>
  </conditionalFormatting>
  <conditionalFormatting sqref="Z28">
    <cfRule type="expression" dxfId="177" priority="5" stopIfTrue="1">
      <formula>G28=0</formula>
    </cfRule>
    <cfRule type="expression" dxfId="176" priority="6" stopIfTrue="1">
      <formula>Z28=99</formula>
    </cfRule>
  </conditionalFormatting>
  <conditionalFormatting sqref="Z28">
    <cfRule type="expression" dxfId="175" priority="3" stopIfTrue="1">
      <formula>G28=0</formula>
    </cfRule>
    <cfRule type="expression" dxfId="174" priority="4" stopIfTrue="1">
      <formula>Z28=99</formula>
    </cfRule>
  </conditionalFormatting>
  <conditionalFormatting sqref="Z28">
    <cfRule type="expression" dxfId="173" priority="1" stopIfTrue="1">
      <formula>G28=0</formula>
    </cfRule>
    <cfRule type="expression" dxfId="172" priority="2" stopIfTrue="1">
      <formula>Z28=99</formula>
    </cfRule>
  </conditionalFormatting>
  <pageMargins left="0.75" right="0.75" top="1" bottom="1" header="0" footer="0"/>
  <pageSetup paperSize="9" scale="7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c r="A1" s="731" t="s">
        <v>201</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I1" s="86"/>
      <c r="AJ1" s="86"/>
      <c r="AK1" s="86"/>
      <c r="AL1" s="87"/>
      <c r="AM1" s="87"/>
      <c r="AN1" s="87"/>
      <c r="AO1" s="732" t="s">
        <v>169</v>
      </c>
      <c r="AP1" s="733"/>
      <c r="AQ1" s="88">
        <f>SUM(MAX(L5:L18)*2)</f>
        <v>18</v>
      </c>
      <c r="AR1" s="732" t="s">
        <v>170</v>
      </c>
      <c r="AS1" s="733"/>
      <c r="AT1" s="733"/>
      <c r="AU1" s="89">
        <f>SUM(AQ1/100*65)</f>
        <v>11.7</v>
      </c>
      <c r="AV1" s="734" t="s">
        <v>171</v>
      </c>
      <c r="AW1" s="735"/>
      <c r="AX1" s="90">
        <f>MAX(L5:L18)</f>
        <v>9</v>
      </c>
      <c r="AY1" s="91"/>
      <c r="AZ1" s="86"/>
      <c r="BA1" s="86"/>
      <c r="BB1" s="86"/>
      <c r="BC1" s="91"/>
      <c r="BD1" s="91"/>
      <c r="BE1" s="91"/>
      <c r="BF1" s="91"/>
      <c r="BG1" s="91"/>
      <c r="BH1" s="91"/>
      <c r="BI1" s="91"/>
      <c r="BJ1" s="91"/>
      <c r="BK1" s="91"/>
      <c r="BL1" s="91"/>
      <c r="BM1" s="91"/>
      <c r="BN1" s="91"/>
      <c r="BO1" s="91"/>
      <c r="BP1" s="92"/>
    </row>
    <row r="2" spans="1:68" ht="25.5">
      <c r="A2" s="731"/>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c r="A3" s="736">
        <v>45297</v>
      </c>
      <c r="B3" s="737"/>
      <c r="C3" s="95"/>
      <c r="D3" s="738" t="s">
        <v>172</v>
      </c>
      <c r="E3" s="738"/>
      <c r="F3" s="738"/>
      <c r="G3" s="738"/>
      <c r="H3" s="96">
        <f>IF(A21&lt;12,0)+IF(A21=12,0.82)+IF(A21=13,0.83)+IF(A21=14,0.84)+IF(A21=15,0.85)+IF(A21=16,0.86)+IF(A21=17,0.87)+IF(A21=18,0.88)+IF(A21=19,0.89)+IF(A21=20,0.9)+IF(A21=21,0.91)+IF(A21=22,0.92)+IF(A21=23,0.93)+IF(A21=24,0.94)+IF(A21=25,0.95)+IF(A21=26,0.96)+IF(A21=27,0.97)+IF(A21=28,0.98)+IF(A21=29,0.99)+IF(A21=30,1)</f>
        <v>0.84</v>
      </c>
      <c r="I3" s="95"/>
      <c r="J3" s="95"/>
      <c r="K3" s="95"/>
      <c r="L3" s="95"/>
      <c r="M3" s="738" t="s">
        <v>173</v>
      </c>
      <c r="N3" s="738"/>
      <c r="O3" s="738"/>
      <c r="P3" s="738"/>
      <c r="Q3" s="813"/>
      <c r="R3" s="813"/>
      <c r="S3" s="813"/>
      <c r="T3" s="813"/>
      <c r="U3" s="813"/>
      <c r="V3" s="813"/>
      <c r="W3" s="813"/>
      <c r="X3" s="813"/>
      <c r="Y3" s="813"/>
      <c r="Z3" s="813"/>
      <c r="AA3" s="813"/>
      <c r="AB3" s="813"/>
      <c r="AC3" s="813"/>
      <c r="AD3" s="813"/>
      <c r="AE3" s="813"/>
      <c r="AF3" s="813"/>
      <c r="AG3" s="813"/>
      <c r="AH3" s="813"/>
      <c r="AI3" s="813"/>
      <c r="AJ3" s="813"/>
      <c r="AK3" s="813"/>
      <c r="AL3" s="97"/>
      <c r="AM3" s="97"/>
      <c r="AN3" s="97"/>
      <c r="AO3" s="727" t="s">
        <v>174</v>
      </c>
      <c r="AP3" s="727"/>
      <c r="AQ3" s="727"/>
      <c r="AR3" s="727"/>
      <c r="AS3" s="727"/>
      <c r="AT3" s="727"/>
      <c r="AU3" s="727"/>
      <c r="AV3" s="727"/>
      <c r="AW3" s="727"/>
      <c r="AX3" s="727"/>
      <c r="AY3" s="727"/>
      <c r="AZ3" s="86"/>
      <c r="BA3" s="727" t="s">
        <v>175</v>
      </c>
      <c r="BB3" s="727"/>
      <c r="BC3" s="727"/>
      <c r="BD3" s="727"/>
      <c r="BE3" s="727"/>
      <c r="BF3" s="727"/>
      <c r="BG3" s="727"/>
      <c r="BH3" s="727"/>
      <c r="BI3" s="727"/>
      <c r="BJ3" s="727"/>
      <c r="BK3" s="727"/>
      <c r="BL3" s="727"/>
      <c r="BM3" s="727"/>
      <c r="BN3" s="727"/>
      <c r="BO3" s="727"/>
      <c r="BP3" s="92"/>
    </row>
    <row r="4" spans="1:68" ht="24">
      <c r="A4" s="98" t="s">
        <v>176</v>
      </c>
      <c r="B4" s="99" t="s">
        <v>177</v>
      </c>
      <c r="C4" s="100" t="s">
        <v>178</v>
      </c>
      <c r="D4" s="101" t="s">
        <v>179</v>
      </c>
      <c r="E4" s="102" t="s">
        <v>180</v>
      </c>
      <c r="F4" s="103" t="s">
        <v>181</v>
      </c>
      <c r="G4" s="103" t="s">
        <v>182</v>
      </c>
      <c r="H4" s="103" t="s">
        <v>183</v>
      </c>
      <c r="I4" s="103" t="s">
        <v>184</v>
      </c>
      <c r="J4" s="103" t="s">
        <v>185</v>
      </c>
      <c r="K4" s="103" t="s">
        <v>186</v>
      </c>
      <c r="L4" s="103" t="s">
        <v>187</v>
      </c>
      <c r="M4" s="103" t="s">
        <v>188</v>
      </c>
      <c r="N4" s="103" t="s">
        <v>189</v>
      </c>
      <c r="O4" s="104" t="s">
        <v>190</v>
      </c>
      <c r="P4" s="728">
        <v>1</v>
      </c>
      <c r="Q4" s="729"/>
      <c r="R4" s="726">
        <v>2</v>
      </c>
      <c r="S4" s="730"/>
      <c r="T4" s="730">
        <v>3</v>
      </c>
      <c r="U4" s="730"/>
      <c r="V4" s="730">
        <v>4</v>
      </c>
      <c r="W4" s="730"/>
      <c r="X4" s="730">
        <v>5</v>
      </c>
      <c r="Y4" s="730"/>
      <c r="Z4" s="730">
        <v>6</v>
      </c>
      <c r="AA4" s="730"/>
      <c r="AB4" s="730">
        <v>7</v>
      </c>
      <c r="AC4" s="730"/>
      <c r="AD4" s="730">
        <v>8</v>
      </c>
      <c r="AE4" s="730"/>
      <c r="AF4" s="730">
        <v>9</v>
      </c>
      <c r="AG4" s="730"/>
      <c r="AH4" s="725">
        <v>10</v>
      </c>
      <c r="AI4" s="726"/>
      <c r="AJ4" s="725">
        <v>11</v>
      </c>
      <c r="AK4" s="726"/>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191</v>
      </c>
      <c r="BM4" s="108" t="s">
        <v>192</v>
      </c>
      <c r="BN4" s="108" t="s">
        <v>193</v>
      </c>
      <c r="BO4" s="109" t="s">
        <v>194</v>
      </c>
      <c r="BP4" s="92"/>
    </row>
    <row r="5" spans="1:68" ht="15">
      <c r="A5" s="110">
        <v>1</v>
      </c>
      <c r="B5" s="111" t="s">
        <v>11</v>
      </c>
      <c r="C5" s="4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78">
        <v>2</v>
      </c>
      <c r="K5" s="119">
        <v>14</v>
      </c>
      <c r="L5" s="120">
        <v>9</v>
      </c>
      <c r="M5" s="121">
        <f t="shared" ref="M5:M18" si="2">IF(L5=0,0,SUM(AO5:AY5)/L5)</f>
        <v>1000</v>
      </c>
      <c r="N5" s="226">
        <f t="shared" ref="N5:N18" si="3">BL5</f>
        <v>92</v>
      </c>
      <c r="O5" s="122">
        <f t="shared" ref="O5:O18" si="4">BO5</f>
        <v>86</v>
      </c>
      <c r="P5" s="123">
        <v>8</v>
      </c>
      <c r="Q5" s="124">
        <v>2</v>
      </c>
      <c r="R5" s="125">
        <v>4</v>
      </c>
      <c r="S5" s="124">
        <v>2</v>
      </c>
      <c r="T5" s="126">
        <v>6</v>
      </c>
      <c r="U5" s="127">
        <v>2</v>
      </c>
      <c r="V5" s="128">
        <v>10</v>
      </c>
      <c r="W5" s="127">
        <v>2</v>
      </c>
      <c r="X5" s="126">
        <v>3</v>
      </c>
      <c r="Y5" s="127">
        <v>0</v>
      </c>
      <c r="Z5" s="126">
        <v>7</v>
      </c>
      <c r="AA5" s="127">
        <v>2</v>
      </c>
      <c r="AB5" s="126">
        <v>9</v>
      </c>
      <c r="AC5" s="129">
        <v>2</v>
      </c>
      <c r="AD5" s="130">
        <v>5</v>
      </c>
      <c r="AE5" s="131">
        <v>2</v>
      </c>
      <c r="AF5" s="128">
        <v>12</v>
      </c>
      <c r="AG5" s="129">
        <v>0</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6</v>
      </c>
      <c r="BB5" s="139">
        <f t="shared" ref="BB5:BB18" si="17">IF(R5=99,0,(LOOKUP($R5,$A$5:$A$20,$K$5:$K$20)))</f>
        <v>10</v>
      </c>
      <c r="BC5" s="139">
        <f t="shared" ref="BC5:BC18" si="18">IF(T5=99,0,(LOOKUP($T5,$A$5:$A$20,$K$5:$K$20)))</f>
        <v>9</v>
      </c>
      <c r="BD5" s="140">
        <f t="shared" ref="BD5:BD18" si="19">IF(V5=99,0,(LOOKUP($V5,$A$5:$A$20,$K$5:$K$20)))</f>
        <v>14</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9</v>
      </c>
      <c r="BI5" s="139">
        <f t="shared" ref="BI5:BI18" si="24">IF(AF5=99,0,(LOOKUP($AF5,$A$5:$A$20,$K$5:$K$20)))</f>
        <v>10</v>
      </c>
      <c r="BJ5" s="139">
        <f t="shared" ref="BJ5:BJ18" si="25">IF(AH5=99,0,(LOOKUP($AH5,$A$5:$A$20,$K$5:$K$20)))</f>
        <v>0</v>
      </c>
      <c r="BK5" s="139">
        <f t="shared" ref="BK5:BK18" si="26">IF(AJ5=99,0,(LOOKUP($AJ5,$A$5:$A$20,$K$5:$K$20)))</f>
        <v>0</v>
      </c>
      <c r="BL5" s="141">
        <f>SUM(BA5,BB5,BC5,BD5,BE5,BG5,BF5,BH5,BI5,BJ5,BK5)</f>
        <v>92</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14</v>
      </c>
      <c r="BO5" s="142">
        <f>SUM($BL5-$BM5)</f>
        <v>86</v>
      </c>
      <c r="BP5" s="92"/>
    </row>
    <row r="6" spans="1:68" ht="15">
      <c r="A6" s="143">
        <v>2</v>
      </c>
      <c r="B6" s="144" t="s">
        <v>41</v>
      </c>
      <c r="C6" s="45" t="s">
        <v>40</v>
      </c>
      <c r="D6" s="145"/>
      <c r="E6" s="146">
        <f>IF(G6=0,0,IF(G6+F6&lt;1000,1000,G6+F6))</f>
        <v>1000</v>
      </c>
      <c r="F6" s="147">
        <f t="shared" si="0"/>
        <v>0</v>
      </c>
      <c r="G6" s="148">
        <v>1000</v>
      </c>
      <c r="H6" s="149">
        <f t="shared" si="1"/>
        <v>15.959999999999999</v>
      </c>
      <c r="I6" s="150">
        <f>IF(M6=0,0,G6-M6)</f>
        <v>0</v>
      </c>
      <c r="J6" s="151">
        <v>11</v>
      </c>
      <c r="K6" s="152">
        <v>7</v>
      </c>
      <c r="L6" s="153">
        <v>8</v>
      </c>
      <c r="M6" s="154">
        <f t="shared" si="2"/>
        <v>1000</v>
      </c>
      <c r="N6" s="150">
        <f t="shared" si="3"/>
        <v>74</v>
      </c>
      <c r="O6" s="155">
        <f t="shared" si="4"/>
        <v>74</v>
      </c>
      <c r="P6" s="156">
        <v>9</v>
      </c>
      <c r="Q6" s="157">
        <v>0</v>
      </c>
      <c r="R6" s="158">
        <v>13</v>
      </c>
      <c r="S6" s="159">
        <v>2</v>
      </c>
      <c r="T6" s="160">
        <v>3</v>
      </c>
      <c r="U6" s="161">
        <v>0</v>
      </c>
      <c r="V6" s="158">
        <v>12</v>
      </c>
      <c r="W6" s="161">
        <v>2</v>
      </c>
      <c r="X6" s="160">
        <v>11</v>
      </c>
      <c r="Y6" s="161">
        <v>1</v>
      </c>
      <c r="Z6" s="160">
        <v>5</v>
      </c>
      <c r="AA6" s="161">
        <v>0</v>
      </c>
      <c r="AB6" s="160">
        <v>4</v>
      </c>
      <c r="AC6" s="159">
        <v>0</v>
      </c>
      <c r="AD6" s="156">
        <v>99</v>
      </c>
      <c r="AE6" s="157">
        <v>2</v>
      </c>
      <c r="AF6" s="162">
        <v>6</v>
      </c>
      <c r="AG6" s="159">
        <v>0</v>
      </c>
      <c r="AH6" s="158">
        <v>99</v>
      </c>
      <c r="AI6" s="161">
        <v>0</v>
      </c>
      <c r="AJ6" s="158">
        <v>99</v>
      </c>
      <c r="AK6" s="161">
        <v>0</v>
      </c>
      <c r="AL6" s="132"/>
      <c r="AM6" s="133">
        <f t="shared" ref="AM6:AM18" si="27">SUM(Q6+S6+U6+W6+Y6+AA6+AC6+AE6+AG6+AI6+AK6)</f>
        <v>7</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0</v>
      </c>
      <c r="AW6" s="164">
        <f t="shared" si="13"/>
        <v>1000</v>
      </c>
      <c r="AX6" s="165">
        <f t="shared" si="14"/>
        <v>0</v>
      </c>
      <c r="AY6" s="166">
        <f t="shared" si="15"/>
        <v>0</v>
      </c>
      <c r="AZ6" s="86"/>
      <c r="BA6" s="167">
        <f t="shared" si="16"/>
        <v>9</v>
      </c>
      <c r="BB6" s="168">
        <f t="shared" si="17"/>
        <v>3</v>
      </c>
      <c r="BC6" s="168">
        <f t="shared" si="18"/>
        <v>14</v>
      </c>
      <c r="BD6" s="169">
        <f t="shared" si="19"/>
        <v>10</v>
      </c>
      <c r="BE6" s="168">
        <f t="shared" si="20"/>
        <v>10</v>
      </c>
      <c r="BF6" s="168">
        <f t="shared" si="21"/>
        <v>9</v>
      </c>
      <c r="BG6" s="168">
        <f t="shared" si="22"/>
        <v>10</v>
      </c>
      <c r="BH6" s="168">
        <f t="shared" si="23"/>
        <v>0</v>
      </c>
      <c r="BI6" s="168">
        <f t="shared" si="24"/>
        <v>9</v>
      </c>
      <c r="BJ6" s="168">
        <f t="shared" si="25"/>
        <v>0</v>
      </c>
      <c r="BK6" s="168">
        <f t="shared" si="26"/>
        <v>0</v>
      </c>
      <c r="BL6" s="170">
        <f>SUM(BA6,BB6,BC6,BD6,BE6,BG6,BF6,BH6,BI6,BJ6,BK6)</f>
        <v>74</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74</v>
      </c>
      <c r="BP6" s="92"/>
    </row>
    <row r="7" spans="1:68" ht="15">
      <c r="A7" s="143">
        <v>3</v>
      </c>
      <c r="B7" s="144" t="s">
        <v>32</v>
      </c>
      <c r="C7" s="45" t="s">
        <v>3</v>
      </c>
      <c r="D7" s="145"/>
      <c r="E7" s="173">
        <f t="shared" ref="E7:E18" si="29">IF(G7=0,0,IF(G7+F7&lt;1000,1000,G7+F7))</f>
        <v>1030</v>
      </c>
      <c r="F7" s="147">
        <f t="shared" si="0"/>
        <v>30</v>
      </c>
      <c r="G7" s="148">
        <v>1000</v>
      </c>
      <c r="H7" s="149">
        <f t="shared" si="1"/>
        <v>22.68</v>
      </c>
      <c r="I7" s="150">
        <f t="shared" ref="I7:I18" si="30">IF(M7=0,0,G7-M7)</f>
        <v>0</v>
      </c>
      <c r="J7" s="369">
        <v>3</v>
      </c>
      <c r="K7" s="152">
        <v>14</v>
      </c>
      <c r="L7" s="153">
        <v>9</v>
      </c>
      <c r="M7" s="154">
        <f t="shared" si="2"/>
        <v>1000</v>
      </c>
      <c r="N7" s="227">
        <f t="shared" si="3"/>
        <v>83</v>
      </c>
      <c r="O7" s="155">
        <f t="shared" si="4"/>
        <v>80</v>
      </c>
      <c r="P7" s="156">
        <v>10</v>
      </c>
      <c r="Q7" s="157">
        <v>0</v>
      </c>
      <c r="R7" s="158">
        <v>8</v>
      </c>
      <c r="S7" s="159">
        <v>2</v>
      </c>
      <c r="T7" s="160">
        <v>2</v>
      </c>
      <c r="U7" s="161">
        <v>2</v>
      </c>
      <c r="V7" s="158">
        <v>4</v>
      </c>
      <c r="W7" s="161">
        <v>2</v>
      </c>
      <c r="X7" s="160">
        <v>1</v>
      </c>
      <c r="Y7" s="161">
        <v>2</v>
      </c>
      <c r="Z7" s="160">
        <v>9</v>
      </c>
      <c r="AA7" s="161">
        <v>2</v>
      </c>
      <c r="AB7" s="160">
        <v>5</v>
      </c>
      <c r="AC7" s="159">
        <v>2</v>
      </c>
      <c r="AD7" s="156">
        <v>7</v>
      </c>
      <c r="AE7" s="157">
        <v>0</v>
      </c>
      <c r="AF7" s="162">
        <v>13</v>
      </c>
      <c r="AG7" s="159">
        <v>2</v>
      </c>
      <c r="AH7" s="158">
        <v>99</v>
      </c>
      <c r="AI7" s="161">
        <v>0</v>
      </c>
      <c r="AJ7" s="158">
        <v>99</v>
      </c>
      <c r="AK7" s="161">
        <v>0</v>
      </c>
      <c r="AL7" s="132"/>
      <c r="AM7" s="133">
        <f t="shared" si="27"/>
        <v>14</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14</v>
      </c>
      <c r="BB7" s="168">
        <f t="shared" si="17"/>
        <v>6</v>
      </c>
      <c r="BC7" s="168">
        <f t="shared" si="18"/>
        <v>7</v>
      </c>
      <c r="BD7" s="169">
        <f t="shared" si="19"/>
        <v>10</v>
      </c>
      <c r="BE7" s="168">
        <f t="shared" si="20"/>
        <v>14</v>
      </c>
      <c r="BF7" s="168">
        <f t="shared" si="21"/>
        <v>9</v>
      </c>
      <c r="BG7" s="168">
        <f t="shared" si="22"/>
        <v>9</v>
      </c>
      <c r="BH7" s="168">
        <f t="shared" si="23"/>
        <v>11</v>
      </c>
      <c r="BI7" s="168">
        <f t="shared" si="24"/>
        <v>3</v>
      </c>
      <c r="BJ7" s="168">
        <f t="shared" si="25"/>
        <v>0</v>
      </c>
      <c r="BK7" s="168">
        <f t="shared" si="26"/>
        <v>0</v>
      </c>
      <c r="BL7" s="170">
        <f t="shared" ref="BL7:BL18" si="31">SUM(BA7,BB7,BC7,BD7,BE7,BG7,BF7,BH7,BI7,BJ7,BK7)</f>
        <v>83</v>
      </c>
      <c r="BM7" s="164">
        <f t="shared" ref="BM7:BM18" si="32">IF($AX$1&gt;7,(IF($AX$1=8,MIN(BA7:BH7),IF($AX$1=9,MIN(BA7:BI7),IF($AX$1=10,MIN(BA7:BJ7),IF($AX$1=11,MIN(BA7:BK7)))))),(IF($AX$1=4,MIN(BA7:BD7),IF($AX$1=5,MIN(BA7:BE7),IF($AX$1=6,MIN(BA7:BF7),IF($AX$1=7,MIN(BA7:BG7)))))))</f>
        <v>3</v>
      </c>
      <c r="BN7" s="164">
        <f t="shared" ref="BN7:BN18" si="33">IF($AX$1&gt;7,(IF($AX$1=8,MAX(BA7:BH7),IF($AX$1=9,MAX(BA7:BI7),IF($AX$1=10,MAX(BA7:BJ7),IF($AX$1=11,MAX(BA7:BK7)))))),(IF($AX$1=4,MAX(BA7:BD7),IF($AX$1=5,MAX(BA7:BE7),IF($AX$1=6,MAX(BA7:BF7),IF($AX$1=7,MAX(BA7:BG7)))))))</f>
        <v>14</v>
      </c>
      <c r="BO7" s="171">
        <f t="shared" si="28"/>
        <v>80</v>
      </c>
      <c r="BP7" s="92"/>
    </row>
    <row r="8" spans="1:68" ht="15">
      <c r="A8" s="143">
        <v>4</v>
      </c>
      <c r="B8" s="144" t="s">
        <v>196</v>
      </c>
      <c r="C8" s="219" t="s">
        <v>17</v>
      </c>
      <c r="D8" s="145"/>
      <c r="E8" s="173">
        <f t="shared" si="29"/>
        <v>1000</v>
      </c>
      <c r="F8" s="147">
        <f t="shared" si="0"/>
        <v>0</v>
      </c>
      <c r="G8" s="148">
        <v>1000</v>
      </c>
      <c r="H8" s="149">
        <f t="shared" si="1"/>
        <v>21</v>
      </c>
      <c r="I8" s="150">
        <f t="shared" si="30"/>
        <v>0</v>
      </c>
      <c r="J8" s="151">
        <v>5</v>
      </c>
      <c r="K8" s="152">
        <v>10</v>
      </c>
      <c r="L8" s="153">
        <v>8</v>
      </c>
      <c r="M8" s="154">
        <f t="shared" si="2"/>
        <v>1000</v>
      </c>
      <c r="N8" s="150">
        <f t="shared" si="3"/>
        <v>77</v>
      </c>
      <c r="O8" s="155">
        <f t="shared" si="4"/>
        <v>77</v>
      </c>
      <c r="P8" s="156">
        <v>11</v>
      </c>
      <c r="Q8" s="157">
        <v>1</v>
      </c>
      <c r="R8" s="158">
        <v>1</v>
      </c>
      <c r="S8" s="159">
        <v>0</v>
      </c>
      <c r="T8" s="160">
        <v>99</v>
      </c>
      <c r="U8" s="161">
        <v>2</v>
      </c>
      <c r="V8" s="158">
        <v>3</v>
      </c>
      <c r="W8" s="161">
        <v>0</v>
      </c>
      <c r="X8" s="160">
        <v>5</v>
      </c>
      <c r="Y8" s="161">
        <v>0</v>
      </c>
      <c r="Z8" s="160">
        <v>13</v>
      </c>
      <c r="AA8" s="161">
        <v>2</v>
      </c>
      <c r="AB8" s="160">
        <v>2</v>
      </c>
      <c r="AC8" s="159">
        <v>2</v>
      </c>
      <c r="AD8" s="174">
        <v>10</v>
      </c>
      <c r="AE8" s="157">
        <v>1</v>
      </c>
      <c r="AF8" s="162">
        <v>8</v>
      </c>
      <c r="AG8" s="159">
        <v>2</v>
      </c>
      <c r="AH8" s="158">
        <v>99</v>
      </c>
      <c r="AI8" s="161">
        <v>0</v>
      </c>
      <c r="AJ8" s="158">
        <v>99</v>
      </c>
      <c r="AK8" s="161">
        <v>0</v>
      </c>
      <c r="AL8" s="132"/>
      <c r="AM8" s="133">
        <f t="shared" si="27"/>
        <v>10</v>
      </c>
      <c r="AN8" s="132"/>
      <c r="AO8" s="163">
        <f t="shared" si="5"/>
        <v>1000</v>
      </c>
      <c r="AP8" s="164">
        <f t="shared" si="6"/>
        <v>1000</v>
      </c>
      <c r="AQ8" s="165">
        <f t="shared" si="7"/>
        <v>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14</v>
      </c>
      <c r="BC8" s="168">
        <f t="shared" si="18"/>
        <v>0</v>
      </c>
      <c r="BD8" s="169">
        <f t="shared" si="19"/>
        <v>14</v>
      </c>
      <c r="BE8" s="168">
        <f t="shared" si="20"/>
        <v>9</v>
      </c>
      <c r="BF8" s="168">
        <f t="shared" si="21"/>
        <v>3</v>
      </c>
      <c r="BG8" s="168">
        <f t="shared" si="22"/>
        <v>7</v>
      </c>
      <c r="BH8" s="168">
        <f t="shared" si="23"/>
        <v>14</v>
      </c>
      <c r="BI8" s="168">
        <f t="shared" si="24"/>
        <v>6</v>
      </c>
      <c r="BJ8" s="168">
        <f t="shared" si="25"/>
        <v>0</v>
      </c>
      <c r="BK8" s="168">
        <f t="shared" si="26"/>
        <v>0</v>
      </c>
      <c r="BL8" s="170">
        <f t="shared" si="31"/>
        <v>77</v>
      </c>
      <c r="BM8" s="164">
        <f t="shared" si="32"/>
        <v>0</v>
      </c>
      <c r="BN8" s="164">
        <f t="shared" si="33"/>
        <v>14</v>
      </c>
      <c r="BO8" s="171">
        <f t="shared" si="28"/>
        <v>77</v>
      </c>
      <c r="BP8" s="92"/>
    </row>
    <row r="9" spans="1:68" ht="15">
      <c r="A9" s="143">
        <v>5</v>
      </c>
      <c r="B9" s="144" t="s">
        <v>42</v>
      </c>
      <c r="C9" s="219" t="s">
        <v>17</v>
      </c>
      <c r="D9" s="145"/>
      <c r="E9" s="173">
        <f t="shared" si="29"/>
        <v>1000</v>
      </c>
      <c r="F9" s="147">
        <f t="shared" si="0"/>
        <v>0</v>
      </c>
      <c r="G9" s="148">
        <v>1000</v>
      </c>
      <c r="H9" s="149">
        <f t="shared" si="1"/>
        <v>17.64</v>
      </c>
      <c r="I9" s="150">
        <f t="shared" si="30"/>
        <v>0</v>
      </c>
      <c r="J9" s="151">
        <v>9</v>
      </c>
      <c r="K9" s="152">
        <v>9</v>
      </c>
      <c r="L9" s="153">
        <v>8</v>
      </c>
      <c r="M9" s="154">
        <f t="shared" si="2"/>
        <v>1000</v>
      </c>
      <c r="N9" s="150">
        <f t="shared" si="3"/>
        <v>89</v>
      </c>
      <c r="O9" s="155">
        <f t="shared" si="4"/>
        <v>89</v>
      </c>
      <c r="P9" s="156">
        <v>12</v>
      </c>
      <c r="Q9" s="157">
        <v>1</v>
      </c>
      <c r="R9" s="158">
        <v>99</v>
      </c>
      <c r="S9" s="159">
        <v>2</v>
      </c>
      <c r="T9" s="160">
        <v>10</v>
      </c>
      <c r="U9" s="161">
        <v>1</v>
      </c>
      <c r="V9" s="158">
        <v>9</v>
      </c>
      <c r="W9" s="161">
        <v>0</v>
      </c>
      <c r="X9" s="160">
        <v>4</v>
      </c>
      <c r="Y9" s="161">
        <v>2</v>
      </c>
      <c r="Z9" s="160">
        <v>2</v>
      </c>
      <c r="AA9" s="161">
        <v>2</v>
      </c>
      <c r="AB9" s="160">
        <v>3</v>
      </c>
      <c r="AC9" s="159">
        <v>0</v>
      </c>
      <c r="AD9" s="156">
        <v>1</v>
      </c>
      <c r="AE9" s="157">
        <v>0</v>
      </c>
      <c r="AF9" s="162">
        <v>7</v>
      </c>
      <c r="AG9" s="159">
        <v>1</v>
      </c>
      <c r="AH9" s="158">
        <v>99</v>
      </c>
      <c r="AI9" s="161">
        <v>0</v>
      </c>
      <c r="AJ9" s="158">
        <v>99</v>
      </c>
      <c r="AK9" s="161">
        <v>0</v>
      </c>
      <c r="AL9" s="132"/>
      <c r="AM9" s="133">
        <f t="shared" si="27"/>
        <v>9</v>
      </c>
      <c r="AN9" s="132"/>
      <c r="AO9" s="163">
        <f t="shared" si="5"/>
        <v>1000</v>
      </c>
      <c r="AP9" s="164">
        <f t="shared" si="6"/>
        <v>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10</v>
      </c>
      <c r="BB9" s="168">
        <f t="shared" si="17"/>
        <v>0</v>
      </c>
      <c r="BC9" s="168">
        <f t="shared" si="18"/>
        <v>14</v>
      </c>
      <c r="BD9" s="169">
        <f t="shared" si="19"/>
        <v>9</v>
      </c>
      <c r="BE9" s="168">
        <f t="shared" si="20"/>
        <v>10</v>
      </c>
      <c r="BF9" s="168">
        <f t="shared" si="21"/>
        <v>7</v>
      </c>
      <c r="BG9" s="168">
        <f t="shared" si="22"/>
        <v>14</v>
      </c>
      <c r="BH9" s="168">
        <f t="shared" si="23"/>
        <v>14</v>
      </c>
      <c r="BI9" s="168">
        <f t="shared" si="24"/>
        <v>11</v>
      </c>
      <c r="BJ9" s="168">
        <f t="shared" si="25"/>
        <v>0</v>
      </c>
      <c r="BK9" s="168">
        <f t="shared" si="26"/>
        <v>0</v>
      </c>
      <c r="BL9" s="170">
        <f t="shared" si="31"/>
        <v>89</v>
      </c>
      <c r="BM9" s="164">
        <f t="shared" si="32"/>
        <v>0</v>
      </c>
      <c r="BN9" s="164">
        <f t="shared" si="33"/>
        <v>14</v>
      </c>
      <c r="BO9" s="171">
        <f t="shared" si="28"/>
        <v>89</v>
      </c>
      <c r="BP9" s="92"/>
    </row>
    <row r="10" spans="1:68" ht="15">
      <c r="A10" s="143">
        <v>6</v>
      </c>
      <c r="B10" s="144" t="s">
        <v>38</v>
      </c>
      <c r="C10" s="219" t="s">
        <v>17</v>
      </c>
      <c r="D10" s="145"/>
      <c r="E10" s="173">
        <f t="shared" si="29"/>
        <v>1000</v>
      </c>
      <c r="F10" s="147">
        <f t="shared" si="0"/>
        <v>0</v>
      </c>
      <c r="G10" s="148">
        <v>1000</v>
      </c>
      <c r="H10" s="149">
        <f t="shared" si="1"/>
        <v>16.8</v>
      </c>
      <c r="I10" s="150">
        <f t="shared" si="30"/>
        <v>0</v>
      </c>
      <c r="J10" s="151">
        <v>10</v>
      </c>
      <c r="K10" s="152">
        <v>9</v>
      </c>
      <c r="L10" s="153">
        <v>8</v>
      </c>
      <c r="M10" s="154">
        <f t="shared" si="2"/>
        <v>1000</v>
      </c>
      <c r="N10" s="150">
        <f t="shared" si="3"/>
        <v>74</v>
      </c>
      <c r="O10" s="155">
        <f t="shared" si="4"/>
        <v>74</v>
      </c>
      <c r="P10" s="156">
        <v>13</v>
      </c>
      <c r="Q10" s="157">
        <v>2</v>
      </c>
      <c r="R10" s="158">
        <v>9</v>
      </c>
      <c r="S10" s="159">
        <v>2</v>
      </c>
      <c r="T10" s="160">
        <v>1</v>
      </c>
      <c r="U10" s="161">
        <v>0</v>
      </c>
      <c r="V10" s="158">
        <v>7</v>
      </c>
      <c r="W10" s="161">
        <v>1</v>
      </c>
      <c r="X10" s="160">
        <v>10</v>
      </c>
      <c r="Y10" s="161">
        <v>0</v>
      </c>
      <c r="Z10" s="160">
        <v>8</v>
      </c>
      <c r="AA10" s="161">
        <v>0</v>
      </c>
      <c r="AB10" s="160">
        <v>99</v>
      </c>
      <c r="AC10" s="159">
        <v>2</v>
      </c>
      <c r="AD10" s="174">
        <v>11</v>
      </c>
      <c r="AE10" s="157">
        <v>0</v>
      </c>
      <c r="AF10" s="162">
        <v>2</v>
      </c>
      <c r="AG10" s="159">
        <v>2</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0</v>
      </c>
      <c r="AV10" s="165">
        <f t="shared" si="12"/>
        <v>1000</v>
      </c>
      <c r="AW10" s="164">
        <f t="shared" si="13"/>
        <v>1000</v>
      </c>
      <c r="AX10" s="165">
        <f t="shared" si="14"/>
        <v>0</v>
      </c>
      <c r="AY10" s="166">
        <f t="shared" si="15"/>
        <v>0</v>
      </c>
      <c r="AZ10" s="86"/>
      <c r="BA10" s="167">
        <f t="shared" si="16"/>
        <v>3</v>
      </c>
      <c r="BB10" s="168">
        <f t="shared" si="17"/>
        <v>9</v>
      </c>
      <c r="BC10" s="168">
        <f t="shared" si="18"/>
        <v>14</v>
      </c>
      <c r="BD10" s="169">
        <f t="shared" si="19"/>
        <v>11</v>
      </c>
      <c r="BE10" s="168">
        <f t="shared" si="20"/>
        <v>14</v>
      </c>
      <c r="BF10" s="168">
        <f t="shared" si="21"/>
        <v>6</v>
      </c>
      <c r="BG10" s="168">
        <f t="shared" si="22"/>
        <v>0</v>
      </c>
      <c r="BH10" s="168">
        <f t="shared" si="23"/>
        <v>10</v>
      </c>
      <c r="BI10" s="168">
        <f t="shared" si="24"/>
        <v>7</v>
      </c>
      <c r="BJ10" s="168">
        <f t="shared" si="25"/>
        <v>0</v>
      </c>
      <c r="BK10" s="168">
        <f t="shared" si="26"/>
        <v>0</v>
      </c>
      <c r="BL10" s="170">
        <f t="shared" si="31"/>
        <v>74</v>
      </c>
      <c r="BM10" s="164">
        <f t="shared" si="32"/>
        <v>0</v>
      </c>
      <c r="BN10" s="164">
        <f t="shared" si="33"/>
        <v>14</v>
      </c>
      <c r="BO10" s="171">
        <f t="shared" si="28"/>
        <v>74</v>
      </c>
      <c r="BP10" s="92"/>
    </row>
    <row r="11" spans="1:68" ht="15">
      <c r="A11" s="143">
        <v>7</v>
      </c>
      <c r="B11" s="144" t="s">
        <v>44</v>
      </c>
      <c r="C11" s="219" t="s">
        <v>17</v>
      </c>
      <c r="D11" s="145"/>
      <c r="E11" s="173">
        <f t="shared" si="29"/>
        <v>1010</v>
      </c>
      <c r="F11" s="147">
        <f t="shared" si="0"/>
        <v>10</v>
      </c>
      <c r="G11" s="148">
        <v>1000</v>
      </c>
      <c r="H11" s="149">
        <f t="shared" si="1"/>
        <v>21.84</v>
      </c>
      <c r="I11" s="150">
        <f t="shared" si="30"/>
        <v>0</v>
      </c>
      <c r="J11" s="151">
        <v>4</v>
      </c>
      <c r="K11" s="152">
        <v>11</v>
      </c>
      <c r="L11" s="153">
        <v>8</v>
      </c>
      <c r="M11" s="154">
        <f t="shared" si="2"/>
        <v>1000</v>
      </c>
      <c r="N11" s="150">
        <f t="shared" si="3"/>
        <v>85</v>
      </c>
      <c r="O11" s="155">
        <f t="shared" si="4"/>
        <v>85</v>
      </c>
      <c r="P11" s="156">
        <v>99</v>
      </c>
      <c r="Q11" s="157">
        <v>2</v>
      </c>
      <c r="R11" s="158">
        <v>10</v>
      </c>
      <c r="S11" s="159">
        <v>0</v>
      </c>
      <c r="T11" s="160">
        <v>12</v>
      </c>
      <c r="U11" s="161">
        <v>2</v>
      </c>
      <c r="V11" s="158">
        <v>6</v>
      </c>
      <c r="W11" s="161">
        <v>1</v>
      </c>
      <c r="X11" s="160">
        <v>9</v>
      </c>
      <c r="Y11" s="161">
        <v>1</v>
      </c>
      <c r="Z11" s="160">
        <v>1</v>
      </c>
      <c r="AA11" s="161">
        <v>0</v>
      </c>
      <c r="AB11" s="160">
        <v>8</v>
      </c>
      <c r="AC11" s="159">
        <v>2</v>
      </c>
      <c r="AD11" s="175">
        <v>3</v>
      </c>
      <c r="AE11" s="157">
        <v>2</v>
      </c>
      <c r="AF11" s="162">
        <v>5</v>
      </c>
      <c r="AG11" s="159">
        <v>1</v>
      </c>
      <c r="AH11" s="158">
        <v>99</v>
      </c>
      <c r="AI11" s="161">
        <v>0</v>
      </c>
      <c r="AJ11" s="158">
        <v>99</v>
      </c>
      <c r="AK11" s="161">
        <v>0</v>
      </c>
      <c r="AL11" s="132"/>
      <c r="AM11" s="133">
        <f t="shared" si="27"/>
        <v>11</v>
      </c>
      <c r="AN11" s="132"/>
      <c r="AO11" s="163">
        <f t="shared" si="5"/>
        <v>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0</v>
      </c>
      <c r="BB11" s="168">
        <f t="shared" si="17"/>
        <v>14</v>
      </c>
      <c r="BC11" s="168">
        <f t="shared" si="18"/>
        <v>10</v>
      </c>
      <c r="BD11" s="169">
        <f t="shared" si="19"/>
        <v>9</v>
      </c>
      <c r="BE11" s="168">
        <f t="shared" si="20"/>
        <v>9</v>
      </c>
      <c r="BF11" s="168">
        <f t="shared" si="21"/>
        <v>14</v>
      </c>
      <c r="BG11" s="168">
        <f t="shared" si="22"/>
        <v>6</v>
      </c>
      <c r="BH11" s="168">
        <f t="shared" si="23"/>
        <v>14</v>
      </c>
      <c r="BI11" s="168">
        <f t="shared" si="24"/>
        <v>9</v>
      </c>
      <c r="BJ11" s="168">
        <f t="shared" si="25"/>
        <v>0</v>
      </c>
      <c r="BK11" s="168">
        <f t="shared" si="26"/>
        <v>0</v>
      </c>
      <c r="BL11" s="170">
        <f t="shared" si="31"/>
        <v>85</v>
      </c>
      <c r="BM11" s="164">
        <f t="shared" si="32"/>
        <v>0</v>
      </c>
      <c r="BN11" s="164">
        <f t="shared" si="33"/>
        <v>14</v>
      </c>
      <c r="BO11" s="171">
        <f t="shared" si="28"/>
        <v>85</v>
      </c>
      <c r="BP11" s="92"/>
    </row>
    <row r="12" spans="1:68" ht="15">
      <c r="A12" s="143">
        <v>8</v>
      </c>
      <c r="B12" s="144" t="s">
        <v>119</v>
      </c>
      <c r="C12" s="219" t="s">
        <v>17</v>
      </c>
      <c r="D12" s="176"/>
      <c r="E12" s="173">
        <f t="shared" si="29"/>
        <v>1000</v>
      </c>
      <c r="F12" s="147">
        <f t="shared" si="0"/>
        <v>0</v>
      </c>
      <c r="G12" s="148">
        <v>1000</v>
      </c>
      <c r="H12" s="149">
        <f t="shared" si="1"/>
        <v>15.12</v>
      </c>
      <c r="I12" s="150">
        <f t="shared" si="30"/>
        <v>0</v>
      </c>
      <c r="J12" s="151">
        <v>12</v>
      </c>
      <c r="K12" s="152">
        <v>6</v>
      </c>
      <c r="L12" s="153">
        <v>8</v>
      </c>
      <c r="M12" s="154">
        <f t="shared" si="2"/>
        <v>1000</v>
      </c>
      <c r="N12" s="150">
        <f t="shared" si="3"/>
        <v>81</v>
      </c>
      <c r="O12" s="155">
        <f t="shared" si="4"/>
        <v>81</v>
      </c>
      <c r="P12" s="156">
        <v>1</v>
      </c>
      <c r="Q12" s="157">
        <v>0</v>
      </c>
      <c r="R12" s="158">
        <v>3</v>
      </c>
      <c r="S12" s="159">
        <v>0</v>
      </c>
      <c r="T12" s="160">
        <v>13</v>
      </c>
      <c r="U12" s="161">
        <v>2</v>
      </c>
      <c r="V12" s="158">
        <v>11</v>
      </c>
      <c r="W12" s="161">
        <v>0</v>
      </c>
      <c r="X12" s="160">
        <v>99</v>
      </c>
      <c r="Y12" s="161">
        <v>2</v>
      </c>
      <c r="Z12" s="160">
        <v>6</v>
      </c>
      <c r="AA12" s="161">
        <v>2</v>
      </c>
      <c r="AB12" s="160">
        <v>7</v>
      </c>
      <c r="AC12" s="159">
        <v>0</v>
      </c>
      <c r="AD12" s="175">
        <v>12</v>
      </c>
      <c r="AE12" s="157">
        <v>0</v>
      </c>
      <c r="AF12" s="162">
        <v>4</v>
      </c>
      <c r="AG12" s="159">
        <v>0</v>
      </c>
      <c r="AH12" s="158">
        <v>99</v>
      </c>
      <c r="AI12" s="161">
        <v>0</v>
      </c>
      <c r="AJ12" s="158">
        <v>99</v>
      </c>
      <c r="AK12" s="161">
        <v>0</v>
      </c>
      <c r="AL12" s="132"/>
      <c r="AM12" s="133">
        <f t="shared" si="27"/>
        <v>6</v>
      </c>
      <c r="AN12" s="132"/>
      <c r="AO12" s="163">
        <f t="shared" si="5"/>
        <v>1000</v>
      </c>
      <c r="AP12" s="164">
        <f t="shared" si="6"/>
        <v>1000</v>
      </c>
      <c r="AQ12" s="165">
        <f t="shared" si="7"/>
        <v>1000</v>
      </c>
      <c r="AR12" s="164">
        <f t="shared" si="8"/>
        <v>1000</v>
      </c>
      <c r="AS12" s="165">
        <f t="shared" si="9"/>
        <v>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14</v>
      </c>
      <c r="BC12" s="168">
        <f t="shared" si="18"/>
        <v>3</v>
      </c>
      <c r="BD12" s="169">
        <f t="shared" si="19"/>
        <v>10</v>
      </c>
      <c r="BE12" s="168">
        <f t="shared" si="20"/>
        <v>0</v>
      </c>
      <c r="BF12" s="168">
        <f t="shared" si="21"/>
        <v>9</v>
      </c>
      <c r="BG12" s="168">
        <f t="shared" si="22"/>
        <v>11</v>
      </c>
      <c r="BH12" s="168">
        <f t="shared" si="23"/>
        <v>10</v>
      </c>
      <c r="BI12" s="168">
        <f t="shared" si="24"/>
        <v>10</v>
      </c>
      <c r="BJ12" s="168">
        <f t="shared" si="25"/>
        <v>0</v>
      </c>
      <c r="BK12" s="168">
        <f t="shared" si="26"/>
        <v>0</v>
      </c>
      <c r="BL12" s="170">
        <f t="shared" si="31"/>
        <v>81</v>
      </c>
      <c r="BM12" s="164">
        <f t="shared" si="32"/>
        <v>0</v>
      </c>
      <c r="BN12" s="164">
        <f t="shared" si="33"/>
        <v>14</v>
      </c>
      <c r="BO12" s="171">
        <f t="shared" si="28"/>
        <v>81</v>
      </c>
      <c r="BP12" s="92"/>
    </row>
    <row r="13" spans="1:68" ht="15">
      <c r="A13" s="143">
        <v>9</v>
      </c>
      <c r="B13" s="144" t="s">
        <v>46</v>
      </c>
      <c r="C13" s="219" t="s">
        <v>17</v>
      </c>
      <c r="D13" s="176"/>
      <c r="E13" s="173">
        <f t="shared" si="29"/>
        <v>1000</v>
      </c>
      <c r="F13" s="147">
        <f t="shared" si="0"/>
        <v>0</v>
      </c>
      <c r="G13" s="148">
        <v>1000</v>
      </c>
      <c r="H13" s="149">
        <f t="shared" si="1"/>
        <v>18.48</v>
      </c>
      <c r="I13" s="150">
        <f t="shared" si="30"/>
        <v>0</v>
      </c>
      <c r="J13" s="151">
        <v>8</v>
      </c>
      <c r="K13" s="152">
        <v>9</v>
      </c>
      <c r="L13" s="153">
        <v>9</v>
      </c>
      <c r="M13" s="154">
        <f t="shared" si="2"/>
        <v>1000</v>
      </c>
      <c r="N13" s="150">
        <f t="shared" si="3"/>
        <v>91</v>
      </c>
      <c r="O13" s="155">
        <f t="shared" si="4"/>
        <v>88</v>
      </c>
      <c r="P13" s="156">
        <v>2</v>
      </c>
      <c r="Q13" s="157">
        <v>2</v>
      </c>
      <c r="R13" s="158">
        <v>6</v>
      </c>
      <c r="S13" s="159">
        <v>0</v>
      </c>
      <c r="T13" s="160">
        <v>11</v>
      </c>
      <c r="U13" s="161">
        <v>2</v>
      </c>
      <c r="V13" s="158">
        <v>5</v>
      </c>
      <c r="W13" s="161">
        <v>2</v>
      </c>
      <c r="X13" s="160">
        <v>7</v>
      </c>
      <c r="Y13" s="161">
        <v>1</v>
      </c>
      <c r="Z13" s="160">
        <v>3</v>
      </c>
      <c r="AA13" s="161">
        <v>0</v>
      </c>
      <c r="AB13" s="160">
        <v>1</v>
      </c>
      <c r="AC13" s="159">
        <v>0</v>
      </c>
      <c r="AD13" s="175">
        <v>13</v>
      </c>
      <c r="AE13" s="157">
        <v>2</v>
      </c>
      <c r="AF13" s="162">
        <v>10</v>
      </c>
      <c r="AG13" s="159">
        <v>0</v>
      </c>
      <c r="AH13" s="158">
        <v>99</v>
      </c>
      <c r="AI13" s="161">
        <v>0</v>
      </c>
      <c r="AJ13" s="158">
        <v>99</v>
      </c>
      <c r="AK13" s="161">
        <v>0</v>
      </c>
      <c r="AL13" s="132"/>
      <c r="AM13" s="133">
        <f t="shared" si="27"/>
        <v>9</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7</v>
      </c>
      <c r="BB13" s="168">
        <f t="shared" si="17"/>
        <v>9</v>
      </c>
      <c r="BC13" s="168">
        <f t="shared" si="18"/>
        <v>10</v>
      </c>
      <c r="BD13" s="169">
        <f t="shared" si="19"/>
        <v>9</v>
      </c>
      <c r="BE13" s="168">
        <f t="shared" si="20"/>
        <v>11</v>
      </c>
      <c r="BF13" s="168">
        <f t="shared" si="21"/>
        <v>14</v>
      </c>
      <c r="BG13" s="168">
        <f t="shared" si="22"/>
        <v>14</v>
      </c>
      <c r="BH13" s="168">
        <f t="shared" si="23"/>
        <v>3</v>
      </c>
      <c r="BI13" s="168">
        <f t="shared" si="24"/>
        <v>14</v>
      </c>
      <c r="BJ13" s="168">
        <f t="shared" si="25"/>
        <v>0</v>
      </c>
      <c r="BK13" s="168">
        <f t="shared" si="26"/>
        <v>0</v>
      </c>
      <c r="BL13" s="170">
        <f t="shared" si="31"/>
        <v>91</v>
      </c>
      <c r="BM13" s="164">
        <f t="shared" si="32"/>
        <v>3</v>
      </c>
      <c r="BN13" s="164">
        <f t="shared" si="33"/>
        <v>14</v>
      </c>
      <c r="BO13" s="171">
        <f t="shared" si="28"/>
        <v>88</v>
      </c>
      <c r="BP13" s="92"/>
    </row>
    <row r="14" spans="1:68" ht="15">
      <c r="A14" s="143">
        <v>10</v>
      </c>
      <c r="B14" s="144" t="s">
        <v>30</v>
      </c>
      <c r="C14" s="219" t="s">
        <v>29</v>
      </c>
      <c r="D14" s="176"/>
      <c r="E14" s="173">
        <f t="shared" si="29"/>
        <v>1030</v>
      </c>
      <c r="F14" s="147">
        <f t="shared" si="0"/>
        <v>30</v>
      </c>
      <c r="G14" s="148">
        <v>1000</v>
      </c>
      <c r="H14" s="149">
        <f t="shared" si="1"/>
        <v>24.36</v>
      </c>
      <c r="I14" s="150">
        <f t="shared" si="30"/>
        <v>0</v>
      </c>
      <c r="J14" s="369">
        <v>1</v>
      </c>
      <c r="K14" s="152">
        <v>14</v>
      </c>
      <c r="L14" s="153">
        <v>9</v>
      </c>
      <c r="M14" s="154">
        <f t="shared" si="2"/>
        <v>1000</v>
      </c>
      <c r="N14" s="227">
        <f t="shared" si="3"/>
        <v>96</v>
      </c>
      <c r="O14" s="155">
        <f t="shared" si="4"/>
        <v>87</v>
      </c>
      <c r="P14" s="156">
        <v>3</v>
      </c>
      <c r="Q14" s="157">
        <v>2</v>
      </c>
      <c r="R14" s="158">
        <v>7</v>
      </c>
      <c r="S14" s="159">
        <v>2</v>
      </c>
      <c r="T14" s="160">
        <v>5</v>
      </c>
      <c r="U14" s="161">
        <v>1</v>
      </c>
      <c r="V14" s="158">
        <v>1</v>
      </c>
      <c r="W14" s="161">
        <v>0</v>
      </c>
      <c r="X14" s="160">
        <v>6</v>
      </c>
      <c r="Y14" s="161">
        <v>2</v>
      </c>
      <c r="Z14" s="160">
        <v>11</v>
      </c>
      <c r="AA14" s="161">
        <v>2</v>
      </c>
      <c r="AB14" s="160">
        <v>12</v>
      </c>
      <c r="AC14" s="159">
        <v>2</v>
      </c>
      <c r="AD14" s="156">
        <v>4</v>
      </c>
      <c r="AE14" s="157">
        <v>1</v>
      </c>
      <c r="AF14" s="162">
        <v>9</v>
      </c>
      <c r="AG14" s="159">
        <v>2</v>
      </c>
      <c r="AH14" s="158">
        <v>99</v>
      </c>
      <c r="AI14" s="161">
        <v>0</v>
      </c>
      <c r="AJ14" s="158">
        <v>99</v>
      </c>
      <c r="AK14" s="161">
        <v>0</v>
      </c>
      <c r="AL14" s="132"/>
      <c r="AM14" s="133">
        <f t="shared" si="27"/>
        <v>14</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14</v>
      </c>
      <c r="BB14" s="168">
        <f t="shared" si="17"/>
        <v>11</v>
      </c>
      <c r="BC14" s="168">
        <f t="shared" si="18"/>
        <v>9</v>
      </c>
      <c r="BD14" s="169">
        <f t="shared" si="19"/>
        <v>14</v>
      </c>
      <c r="BE14" s="168">
        <f t="shared" si="20"/>
        <v>9</v>
      </c>
      <c r="BF14" s="168">
        <f t="shared" si="21"/>
        <v>10</v>
      </c>
      <c r="BG14" s="168">
        <f t="shared" si="22"/>
        <v>10</v>
      </c>
      <c r="BH14" s="168">
        <f t="shared" si="23"/>
        <v>10</v>
      </c>
      <c r="BI14" s="168">
        <f t="shared" si="24"/>
        <v>9</v>
      </c>
      <c r="BJ14" s="168">
        <f t="shared" si="25"/>
        <v>0</v>
      </c>
      <c r="BK14" s="168">
        <f t="shared" si="26"/>
        <v>0</v>
      </c>
      <c r="BL14" s="170">
        <f t="shared" si="31"/>
        <v>96</v>
      </c>
      <c r="BM14" s="164">
        <f t="shared" si="32"/>
        <v>9</v>
      </c>
      <c r="BN14" s="164">
        <f t="shared" si="33"/>
        <v>14</v>
      </c>
      <c r="BO14" s="171">
        <f t="shared" si="28"/>
        <v>87</v>
      </c>
      <c r="BP14" s="92"/>
    </row>
    <row r="15" spans="1:68" ht="15">
      <c r="A15" s="143">
        <v>11</v>
      </c>
      <c r="B15" s="144" t="s">
        <v>84</v>
      </c>
      <c r="C15" s="45" t="s">
        <v>83</v>
      </c>
      <c r="D15" s="176"/>
      <c r="E15" s="173">
        <f t="shared" si="29"/>
        <v>1000</v>
      </c>
      <c r="F15" s="147">
        <f t="shared" si="0"/>
        <v>0</v>
      </c>
      <c r="G15" s="148">
        <v>1000</v>
      </c>
      <c r="H15" s="149">
        <f t="shared" si="1"/>
        <v>19.32</v>
      </c>
      <c r="I15" s="150">
        <f t="shared" si="30"/>
        <v>0</v>
      </c>
      <c r="J15" s="151">
        <v>7</v>
      </c>
      <c r="K15" s="152">
        <v>10</v>
      </c>
      <c r="L15" s="153">
        <v>8</v>
      </c>
      <c r="M15" s="154">
        <f t="shared" si="2"/>
        <v>1000</v>
      </c>
      <c r="N15" s="150">
        <f t="shared" si="3"/>
        <v>68</v>
      </c>
      <c r="O15" s="155">
        <f t="shared" si="4"/>
        <v>68</v>
      </c>
      <c r="P15" s="156">
        <v>4</v>
      </c>
      <c r="Q15" s="157">
        <v>1</v>
      </c>
      <c r="R15" s="158">
        <v>12</v>
      </c>
      <c r="S15" s="159">
        <v>1</v>
      </c>
      <c r="T15" s="160">
        <v>9</v>
      </c>
      <c r="U15" s="161">
        <v>0</v>
      </c>
      <c r="V15" s="158">
        <v>8</v>
      </c>
      <c r="W15" s="161">
        <v>2</v>
      </c>
      <c r="X15" s="160">
        <v>2</v>
      </c>
      <c r="Y15" s="161">
        <v>1</v>
      </c>
      <c r="Z15" s="160">
        <v>10</v>
      </c>
      <c r="AA15" s="161">
        <v>0</v>
      </c>
      <c r="AB15" s="160">
        <v>13</v>
      </c>
      <c r="AC15" s="159">
        <v>1</v>
      </c>
      <c r="AD15" s="174">
        <v>6</v>
      </c>
      <c r="AE15" s="157">
        <v>2</v>
      </c>
      <c r="AF15" s="162">
        <v>99</v>
      </c>
      <c r="AG15" s="159">
        <v>2</v>
      </c>
      <c r="AH15" s="158">
        <v>99</v>
      </c>
      <c r="AI15" s="161">
        <v>0</v>
      </c>
      <c r="AJ15" s="158">
        <v>99</v>
      </c>
      <c r="AK15" s="161">
        <v>0</v>
      </c>
      <c r="AL15" s="132"/>
      <c r="AM15" s="133">
        <f t="shared" si="27"/>
        <v>10</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10</v>
      </c>
      <c r="BB15" s="168">
        <f t="shared" si="17"/>
        <v>10</v>
      </c>
      <c r="BC15" s="168">
        <f t="shared" si="18"/>
        <v>9</v>
      </c>
      <c r="BD15" s="169">
        <f t="shared" si="19"/>
        <v>6</v>
      </c>
      <c r="BE15" s="168">
        <f t="shared" si="20"/>
        <v>7</v>
      </c>
      <c r="BF15" s="168">
        <f t="shared" si="21"/>
        <v>14</v>
      </c>
      <c r="BG15" s="168">
        <f t="shared" si="22"/>
        <v>3</v>
      </c>
      <c r="BH15" s="168">
        <f t="shared" si="23"/>
        <v>9</v>
      </c>
      <c r="BI15" s="168">
        <f t="shared" si="24"/>
        <v>0</v>
      </c>
      <c r="BJ15" s="168">
        <f t="shared" si="25"/>
        <v>0</v>
      </c>
      <c r="BK15" s="168">
        <f t="shared" si="26"/>
        <v>0</v>
      </c>
      <c r="BL15" s="170">
        <f t="shared" si="31"/>
        <v>68</v>
      </c>
      <c r="BM15" s="164">
        <f t="shared" si="32"/>
        <v>0</v>
      </c>
      <c r="BN15" s="164">
        <f t="shared" si="33"/>
        <v>14</v>
      </c>
      <c r="BO15" s="171">
        <f t="shared" si="28"/>
        <v>68</v>
      </c>
      <c r="BP15" s="92"/>
    </row>
    <row r="16" spans="1:68" ht="15">
      <c r="A16" s="143">
        <v>12</v>
      </c>
      <c r="B16" s="144" t="s">
        <v>18</v>
      </c>
      <c r="C16" s="219" t="s">
        <v>17</v>
      </c>
      <c r="D16" s="176"/>
      <c r="E16" s="173">
        <f t="shared" si="29"/>
        <v>1000</v>
      </c>
      <c r="F16" s="147">
        <f t="shared" si="0"/>
        <v>0</v>
      </c>
      <c r="G16" s="148">
        <v>1000</v>
      </c>
      <c r="H16" s="149">
        <f t="shared" si="1"/>
        <v>20.16</v>
      </c>
      <c r="I16" s="150">
        <f t="shared" si="30"/>
        <v>0</v>
      </c>
      <c r="J16" s="151">
        <v>6</v>
      </c>
      <c r="K16" s="152">
        <v>10</v>
      </c>
      <c r="L16" s="153">
        <v>8</v>
      </c>
      <c r="M16" s="154">
        <f t="shared" si="2"/>
        <v>1000</v>
      </c>
      <c r="N16" s="150">
        <f t="shared" si="3"/>
        <v>74</v>
      </c>
      <c r="O16" s="155">
        <f t="shared" si="4"/>
        <v>74</v>
      </c>
      <c r="P16" s="156">
        <v>5</v>
      </c>
      <c r="Q16" s="157">
        <v>1</v>
      </c>
      <c r="R16" s="158">
        <v>11</v>
      </c>
      <c r="S16" s="159">
        <v>1</v>
      </c>
      <c r="T16" s="160">
        <v>7</v>
      </c>
      <c r="U16" s="161">
        <v>0</v>
      </c>
      <c r="V16" s="158">
        <v>2</v>
      </c>
      <c r="W16" s="161">
        <v>0</v>
      </c>
      <c r="X16" s="160">
        <v>13</v>
      </c>
      <c r="Y16" s="161">
        <v>2</v>
      </c>
      <c r="Z16" s="160">
        <v>99</v>
      </c>
      <c r="AA16" s="161">
        <v>2</v>
      </c>
      <c r="AB16" s="160">
        <v>10</v>
      </c>
      <c r="AC16" s="159">
        <v>0</v>
      </c>
      <c r="AD16" s="156">
        <v>8</v>
      </c>
      <c r="AE16" s="157">
        <v>2</v>
      </c>
      <c r="AF16" s="162">
        <v>1</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0</v>
      </c>
      <c r="AU16" s="165">
        <f t="shared" si="11"/>
        <v>1000</v>
      </c>
      <c r="AV16" s="165">
        <f t="shared" si="12"/>
        <v>1000</v>
      </c>
      <c r="AW16" s="164">
        <f t="shared" si="13"/>
        <v>1000</v>
      </c>
      <c r="AX16" s="165">
        <f t="shared" si="14"/>
        <v>0</v>
      </c>
      <c r="AY16" s="166">
        <f t="shared" si="15"/>
        <v>0</v>
      </c>
      <c r="AZ16" s="86"/>
      <c r="BA16" s="167">
        <f t="shared" si="16"/>
        <v>9</v>
      </c>
      <c r="BB16" s="168">
        <f t="shared" si="17"/>
        <v>10</v>
      </c>
      <c r="BC16" s="168">
        <f t="shared" si="18"/>
        <v>11</v>
      </c>
      <c r="BD16" s="169">
        <f t="shared" si="19"/>
        <v>7</v>
      </c>
      <c r="BE16" s="168">
        <f t="shared" si="20"/>
        <v>3</v>
      </c>
      <c r="BF16" s="168">
        <f t="shared" si="21"/>
        <v>0</v>
      </c>
      <c r="BG16" s="168">
        <f t="shared" si="22"/>
        <v>14</v>
      </c>
      <c r="BH16" s="168">
        <f t="shared" si="23"/>
        <v>6</v>
      </c>
      <c r="BI16" s="168">
        <f t="shared" si="24"/>
        <v>14</v>
      </c>
      <c r="BJ16" s="168">
        <f t="shared" si="25"/>
        <v>0</v>
      </c>
      <c r="BK16" s="168">
        <f t="shared" si="26"/>
        <v>0</v>
      </c>
      <c r="BL16" s="170">
        <f t="shared" si="31"/>
        <v>74</v>
      </c>
      <c r="BM16" s="164">
        <f t="shared" si="32"/>
        <v>0</v>
      </c>
      <c r="BN16" s="164">
        <f t="shared" si="33"/>
        <v>14</v>
      </c>
      <c r="BO16" s="171">
        <f t="shared" si="28"/>
        <v>74</v>
      </c>
      <c r="BP16" s="92"/>
    </row>
    <row r="17" spans="1:256" ht="15">
      <c r="A17" s="143">
        <v>13</v>
      </c>
      <c r="B17" s="144" t="s">
        <v>197</v>
      </c>
      <c r="C17" s="45" t="s">
        <v>3</v>
      </c>
      <c r="D17" s="145"/>
      <c r="E17" s="173">
        <f t="shared" si="29"/>
        <v>1000</v>
      </c>
      <c r="F17" s="147">
        <f t="shared" si="0"/>
        <v>0</v>
      </c>
      <c r="G17" s="148">
        <v>1000</v>
      </c>
      <c r="H17" s="149">
        <f t="shared" si="1"/>
        <v>14.28</v>
      </c>
      <c r="I17" s="150">
        <f t="shared" si="30"/>
        <v>0</v>
      </c>
      <c r="J17" s="151">
        <v>13</v>
      </c>
      <c r="K17" s="152">
        <v>3</v>
      </c>
      <c r="L17" s="153">
        <v>8</v>
      </c>
      <c r="M17" s="154">
        <f t="shared" si="2"/>
        <v>1000</v>
      </c>
      <c r="N17" s="150">
        <f t="shared" si="3"/>
        <v>75</v>
      </c>
      <c r="O17" s="155">
        <f t="shared" si="4"/>
        <v>75</v>
      </c>
      <c r="P17" s="156">
        <v>6</v>
      </c>
      <c r="Q17" s="157">
        <v>0</v>
      </c>
      <c r="R17" s="158">
        <v>2</v>
      </c>
      <c r="S17" s="159">
        <v>0</v>
      </c>
      <c r="T17" s="160">
        <v>8</v>
      </c>
      <c r="U17" s="161">
        <v>0</v>
      </c>
      <c r="V17" s="158">
        <v>99</v>
      </c>
      <c r="W17" s="161">
        <v>2</v>
      </c>
      <c r="X17" s="160">
        <v>12</v>
      </c>
      <c r="Y17" s="161">
        <v>0</v>
      </c>
      <c r="Z17" s="160">
        <v>4</v>
      </c>
      <c r="AA17" s="161">
        <v>0</v>
      </c>
      <c r="AB17" s="160">
        <v>11</v>
      </c>
      <c r="AC17" s="159">
        <v>1</v>
      </c>
      <c r="AD17" s="156">
        <v>9</v>
      </c>
      <c r="AE17" s="157">
        <v>0</v>
      </c>
      <c r="AF17" s="162">
        <v>3</v>
      </c>
      <c r="AG17" s="159">
        <v>0</v>
      </c>
      <c r="AH17" s="158">
        <v>99</v>
      </c>
      <c r="AI17" s="161">
        <v>0</v>
      </c>
      <c r="AJ17" s="158">
        <v>99</v>
      </c>
      <c r="AK17" s="161">
        <v>0</v>
      </c>
      <c r="AL17" s="132"/>
      <c r="AM17" s="133">
        <f t="shared" si="27"/>
        <v>3</v>
      </c>
      <c r="AN17" s="132"/>
      <c r="AO17" s="163">
        <f t="shared" si="5"/>
        <v>1000</v>
      </c>
      <c r="AP17" s="164">
        <f t="shared" si="6"/>
        <v>1000</v>
      </c>
      <c r="AQ17" s="165">
        <f t="shared" si="7"/>
        <v>1000</v>
      </c>
      <c r="AR17" s="164">
        <f t="shared" si="8"/>
        <v>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9</v>
      </c>
      <c r="BB17" s="168">
        <f t="shared" si="17"/>
        <v>7</v>
      </c>
      <c r="BC17" s="168">
        <f t="shared" si="18"/>
        <v>6</v>
      </c>
      <c r="BD17" s="169">
        <f t="shared" si="19"/>
        <v>0</v>
      </c>
      <c r="BE17" s="168">
        <f t="shared" si="20"/>
        <v>10</v>
      </c>
      <c r="BF17" s="168">
        <f t="shared" si="21"/>
        <v>10</v>
      </c>
      <c r="BG17" s="168">
        <f t="shared" si="22"/>
        <v>10</v>
      </c>
      <c r="BH17" s="168">
        <f t="shared" si="23"/>
        <v>9</v>
      </c>
      <c r="BI17" s="168">
        <f t="shared" si="24"/>
        <v>14</v>
      </c>
      <c r="BJ17" s="168">
        <f t="shared" si="25"/>
        <v>0</v>
      </c>
      <c r="BK17" s="168">
        <f t="shared" si="26"/>
        <v>0</v>
      </c>
      <c r="BL17" s="170">
        <f t="shared" si="31"/>
        <v>75</v>
      </c>
      <c r="BM17" s="164">
        <f t="shared" si="32"/>
        <v>0</v>
      </c>
      <c r="BN17" s="164">
        <f t="shared" si="33"/>
        <v>14</v>
      </c>
      <c r="BO17" s="171">
        <f t="shared" si="28"/>
        <v>75</v>
      </c>
      <c r="BP17" s="92"/>
    </row>
    <row r="18" spans="1:256" ht="15">
      <c r="A18" s="143">
        <v>14</v>
      </c>
      <c r="B18" s="144" t="s">
        <v>198</v>
      </c>
      <c r="C18" s="172" t="s">
        <v>195</v>
      </c>
      <c r="D18" s="145"/>
      <c r="E18" s="173" t="e">
        <f t="shared" si="29"/>
        <v>#VALUE!</v>
      </c>
      <c r="F18" s="147" t="e">
        <f t="shared" si="0"/>
        <v>#VALUE!</v>
      </c>
      <c r="G18" s="148" t="s">
        <v>199</v>
      </c>
      <c r="H18" s="149">
        <f t="shared" si="1"/>
        <v>0</v>
      </c>
      <c r="I18" s="150" t="e">
        <f t="shared" si="30"/>
        <v>#VALUE!</v>
      </c>
      <c r="J18" s="151"/>
      <c r="K18" s="152">
        <v>0</v>
      </c>
      <c r="L18" s="153">
        <v>9</v>
      </c>
      <c r="M18" s="154">
        <f t="shared" si="2"/>
        <v>1000</v>
      </c>
      <c r="N18" s="150">
        <f t="shared" si="3"/>
        <v>75</v>
      </c>
      <c r="O18" s="155">
        <f t="shared" si="4"/>
        <v>72</v>
      </c>
      <c r="P18" s="156">
        <v>7</v>
      </c>
      <c r="Q18" s="157">
        <v>0</v>
      </c>
      <c r="R18" s="158">
        <v>5</v>
      </c>
      <c r="S18" s="159">
        <v>0</v>
      </c>
      <c r="T18" s="160">
        <v>4</v>
      </c>
      <c r="U18" s="161">
        <v>0</v>
      </c>
      <c r="V18" s="158">
        <v>13</v>
      </c>
      <c r="W18" s="161">
        <v>0</v>
      </c>
      <c r="X18" s="160">
        <v>8</v>
      </c>
      <c r="Y18" s="161">
        <v>0</v>
      </c>
      <c r="Z18" s="160">
        <v>12</v>
      </c>
      <c r="AA18" s="161">
        <v>0</v>
      </c>
      <c r="AB18" s="160">
        <v>6</v>
      </c>
      <c r="AC18" s="159">
        <v>0</v>
      </c>
      <c r="AD18" s="156">
        <v>2</v>
      </c>
      <c r="AE18" s="157">
        <v>0</v>
      </c>
      <c r="AF18" s="162">
        <v>11</v>
      </c>
      <c r="AG18" s="159">
        <v>0</v>
      </c>
      <c r="AH18" s="158">
        <v>99</v>
      </c>
      <c r="AI18" s="161">
        <v>0</v>
      </c>
      <c r="AJ18" s="158">
        <v>99</v>
      </c>
      <c r="AK18" s="161">
        <v>0</v>
      </c>
      <c r="AL18" s="132"/>
      <c r="AM18" s="133">
        <f t="shared" si="27"/>
        <v>0</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11</v>
      </c>
      <c r="BB18" s="168">
        <f t="shared" si="17"/>
        <v>9</v>
      </c>
      <c r="BC18" s="168">
        <f t="shared" si="18"/>
        <v>10</v>
      </c>
      <c r="BD18" s="169">
        <f t="shared" si="19"/>
        <v>3</v>
      </c>
      <c r="BE18" s="168">
        <f t="shared" si="20"/>
        <v>6</v>
      </c>
      <c r="BF18" s="168">
        <f t="shared" si="21"/>
        <v>10</v>
      </c>
      <c r="BG18" s="168">
        <f t="shared" si="22"/>
        <v>9</v>
      </c>
      <c r="BH18" s="168">
        <f t="shared" si="23"/>
        <v>7</v>
      </c>
      <c r="BI18" s="168">
        <f t="shared" si="24"/>
        <v>10</v>
      </c>
      <c r="BJ18" s="168">
        <f t="shared" si="25"/>
        <v>0</v>
      </c>
      <c r="BK18" s="168">
        <f t="shared" si="26"/>
        <v>0</v>
      </c>
      <c r="BL18" s="170">
        <f t="shared" si="31"/>
        <v>75</v>
      </c>
      <c r="BM18" s="164">
        <f t="shared" si="32"/>
        <v>3</v>
      </c>
      <c r="BN18" s="164">
        <f t="shared" si="33"/>
        <v>11</v>
      </c>
      <c r="BO18" s="171">
        <f t="shared" si="28"/>
        <v>72</v>
      </c>
      <c r="BP18" s="92"/>
    </row>
    <row r="19" spans="1:256" ht="14.25" hidden="1" customHeight="1">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5"/>
      <c r="AH23" s="215"/>
      <c r="AI23" s="215"/>
      <c r="AJ23" s="215"/>
      <c r="AK23" s="21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5"/>
      <c r="AH24" s="215"/>
      <c r="AI24" s="215"/>
      <c r="AJ24" s="215"/>
      <c r="AK24" s="215"/>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5"/>
      <c r="AH25" s="215"/>
      <c r="AI25" s="215"/>
      <c r="AJ25" s="215"/>
      <c r="AK25" s="215"/>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5"/>
      <c r="AH26" s="215"/>
      <c r="AI26" s="215"/>
      <c r="AJ26" s="215"/>
      <c r="AK26" s="215"/>
    </row>
    <row r="27" spans="1:256">
      <c r="A27" s="217" t="s">
        <v>200</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5"/>
      <c r="AH27" s="215"/>
      <c r="AI27" s="215"/>
      <c r="AJ27" s="215"/>
      <c r="AK27" s="215"/>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171" priority="98" stopIfTrue="1">
      <formula>A5=0</formula>
    </cfRule>
  </conditionalFormatting>
  <conditionalFormatting sqref="F5:F20">
    <cfRule type="expression" dxfId="170" priority="102" stopIfTrue="1">
      <formula>A5=0</formula>
    </cfRule>
  </conditionalFormatting>
  <conditionalFormatting sqref="H5:H18">
    <cfRule type="expression" dxfId="169" priority="103" stopIfTrue="1">
      <formula>A5=0</formula>
    </cfRule>
  </conditionalFormatting>
  <conditionalFormatting sqref="P5:P18">
    <cfRule type="expression" dxfId="168" priority="104" stopIfTrue="1">
      <formula>A5=0</formula>
    </cfRule>
    <cfRule type="expression" dxfId="167" priority="105" stopIfTrue="1">
      <formula>P5=99</formula>
    </cfRule>
  </conditionalFormatting>
  <conditionalFormatting sqref="M5:M18">
    <cfRule type="expression" dxfId="166" priority="106" stopIfTrue="1">
      <formula>A5=0</formula>
    </cfRule>
  </conditionalFormatting>
  <conditionalFormatting sqref="N5:N18">
    <cfRule type="expression" dxfId="165" priority="107" stopIfTrue="1">
      <formula>A5=0</formula>
    </cfRule>
  </conditionalFormatting>
  <conditionalFormatting sqref="O5:O18">
    <cfRule type="expression" dxfId="164" priority="108" stopIfTrue="1">
      <formula>A5=0</formula>
    </cfRule>
  </conditionalFormatting>
  <conditionalFormatting sqref="Q5:Q18">
    <cfRule type="expression" dxfId="163" priority="109" stopIfTrue="1">
      <formula>A5=0</formula>
    </cfRule>
  </conditionalFormatting>
  <conditionalFormatting sqref="S5:S18">
    <cfRule type="expression" dxfId="162" priority="110" stopIfTrue="1">
      <formula>A5=0</formula>
    </cfRule>
  </conditionalFormatting>
  <conditionalFormatting sqref="U5:U18">
    <cfRule type="expression" dxfId="161" priority="111" stopIfTrue="1">
      <formula>A5=0</formula>
    </cfRule>
  </conditionalFormatting>
  <conditionalFormatting sqref="W5:W18">
    <cfRule type="expression" dxfId="160" priority="112" stopIfTrue="1">
      <formula>A5=0</formula>
    </cfRule>
  </conditionalFormatting>
  <conditionalFormatting sqref="Y5:Y18">
    <cfRule type="expression" dxfId="159" priority="113" stopIfTrue="1">
      <formula>A5=0</formula>
    </cfRule>
  </conditionalFormatting>
  <conditionalFormatting sqref="AA5:AA18">
    <cfRule type="expression" dxfId="158" priority="114" stopIfTrue="1">
      <formula>A5=0</formula>
    </cfRule>
  </conditionalFormatting>
  <conditionalFormatting sqref="B5:B18">
    <cfRule type="expression" dxfId="157" priority="115" stopIfTrue="1">
      <formula>J5=1</formula>
    </cfRule>
    <cfRule type="expression" dxfId="156" priority="116" stopIfTrue="1">
      <formula>J5=2</formula>
    </cfRule>
    <cfRule type="expression" dxfId="155" priority="117" stopIfTrue="1">
      <formula>J5=3</formula>
    </cfRule>
  </conditionalFormatting>
  <conditionalFormatting sqref="AC5:AC18">
    <cfRule type="expression" dxfId="154" priority="122" stopIfTrue="1">
      <formula>A5=0</formula>
    </cfRule>
  </conditionalFormatting>
  <conditionalFormatting sqref="AE5:AE18">
    <cfRule type="expression" dxfId="153" priority="123" stopIfTrue="1">
      <formula>A5=0</formula>
    </cfRule>
  </conditionalFormatting>
  <conditionalFormatting sqref="AG5:AG18">
    <cfRule type="expression" dxfId="152" priority="124" stopIfTrue="1">
      <formula>A5=0</formula>
    </cfRule>
  </conditionalFormatting>
  <conditionalFormatting sqref="AI5:AI18">
    <cfRule type="expression" dxfId="151" priority="125" stopIfTrue="1">
      <formula>A5=0</formula>
    </cfRule>
  </conditionalFormatting>
  <conditionalFormatting sqref="AK5:AK18">
    <cfRule type="expression" dxfId="150" priority="126" stopIfTrue="1">
      <formula>A5=0</formula>
    </cfRule>
  </conditionalFormatting>
  <conditionalFormatting sqref="I5:I18">
    <cfRule type="expression" dxfId="149" priority="127" stopIfTrue="1">
      <formula>A5=0</formula>
    </cfRule>
    <cfRule type="expression" dxfId="148" priority="128" stopIfTrue="1">
      <formula>I5&gt;150</formula>
    </cfRule>
    <cfRule type="expression" dxfId="147" priority="129" stopIfTrue="1">
      <formula>I5&lt;-150</formula>
    </cfRule>
  </conditionalFormatting>
  <conditionalFormatting sqref="R5:R18">
    <cfRule type="expression" dxfId="146" priority="130" stopIfTrue="1">
      <formula>A5=0</formula>
    </cfRule>
    <cfRule type="expression" dxfId="145" priority="131" stopIfTrue="1">
      <formula>R5=99</formula>
    </cfRule>
  </conditionalFormatting>
  <conditionalFormatting sqref="T5:T18">
    <cfRule type="expression" dxfId="144" priority="132" stopIfTrue="1">
      <formula>A5=0</formula>
    </cfRule>
    <cfRule type="expression" dxfId="143" priority="133" stopIfTrue="1">
      <formula>T5=99</formula>
    </cfRule>
  </conditionalFormatting>
  <conditionalFormatting sqref="V5:V18">
    <cfRule type="expression" dxfId="142" priority="134" stopIfTrue="1">
      <formula>A5=0</formula>
    </cfRule>
    <cfRule type="expression" dxfId="141" priority="135" stopIfTrue="1">
      <formula>V5=99</formula>
    </cfRule>
  </conditionalFormatting>
  <conditionalFormatting sqref="X5:X18">
    <cfRule type="expression" dxfId="140" priority="136" stopIfTrue="1">
      <formula>A5=0</formula>
    </cfRule>
    <cfRule type="expression" dxfId="139" priority="137" stopIfTrue="1">
      <formula>X5=99</formula>
    </cfRule>
  </conditionalFormatting>
  <conditionalFormatting sqref="Z5:Z18">
    <cfRule type="expression" dxfId="138" priority="138" stopIfTrue="1">
      <formula>A5=0</formula>
    </cfRule>
    <cfRule type="expression" dxfId="137" priority="139" stopIfTrue="1">
      <formula>Z5=99</formula>
    </cfRule>
  </conditionalFormatting>
  <conditionalFormatting sqref="AB5:AB18">
    <cfRule type="expression" dxfId="136" priority="140" stopIfTrue="1">
      <formula>A5=0</formula>
    </cfRule>
    <cfRule type="expression" dxfId="135" priority="141" stopIfTrue="1">
      <formula>AB5=99</formula>
    </cfRule>
  </conditionalFormatting>
  <conditionalFormatting sqref="AD5:AD18">
    <cfRule type="expression" dxfId="134" priority="142" stopIfTrue="1">
      <formula>A5=0</formula>
    </cfRule>
    <cfRule type="expression" dxfId="133" priority="143" stopIfTrue="1">
      <formula>AD5=99</formula>
    </cfRule>
  </conditionalFormatting>
  <conditionalFormatting sqref="AF5:AF18">
    <cfRule type="expression" dxfId="132" priority="144" stopIfTrue="1">
      <formula>A5=0</formula>
    </cfRule>
    <cfRule type="expression" dxfId="131" priority="145" stopIfTrue="1">
      <formula>AF5=99</formula>
    </cfRule>
  </conditionalFormatting>
  <conditionalFormatting sqref="AH5:AH18">
    <cfRule type="expression" dxfId="130" priority="146" stopIfTrue="1">
      <formula>A5=0</formula>
    </cfRule>
    <cfRule type="expression" dxfId="129" priority="147" stopIfTrue="1">
      <formula>AH5=99</formula>
    </cfRule>
  </conditionalFormatting>
  <conditionalFormatting sqref="AJ5:AJ18">
    <cfRule type="expression" dxfId="128" priority="148" stopIfTrue="1">
      <formula>A5=0</formula>
    </cfRule>
    <cfRule type="expression" dxfId="127" priority="149" stopIfTrue="1">
      <formula>AJ5=99</formula>
    </cfRule>
  </conditionalFormatting>
  <conditionalFormatting sqref="AO5:AO18">
    <cfRule type="expression" dxfId="126" priority="150" stopIfTrue="1">
      <formula>A5=0</formula>
    </cfRule>
  </conditionalFormatting>
  <conditionalFormatting sqref="AP5:AP18">
    <cfRule type="expression" dxfId="125" priority="151" stopIfTrue="1">
      <formula>A5=0</formula>
    </cfRule>
  </conditionalFormatting>
  <conditionalFormatting sqref="AQ5:AQ18">
    <cfRule type="expression" dxfId="124" priority="152" stopIfTrue="1">
      <formula>A5=0</formula>
    </cfRule>
  </conditionalFormatting>
  <conditionalFormatting sqref="AR5:AR18">
    <cfRule type="expression" dxfId="123" priority="153" stopIfTrue="1">
      <formula>A5=0</formula>
    </cfRule>
  </conditionalFormatting>
  <conditionalFormatting sqref="AS5:AS18">
    <cfRule type="expression" dxfId="122" priority="154" stopIfTrue="1">
      <formula>A5=0</formula>
    </cfRule>
  </conditionalFormatting>
  <conditionalFormatting sqref="AT5:AT18">
    <cfRule type="expression" dxfId="121" priority="155" stopIfTrue="1">
      <formula>A5=0</formula>
    </cfRule>
  </conditionalFormatting>
  <conditionalFormatting sqref="AU5:AU18">
    <cfRule type="expression" dxfId="120" priority="156" stopIfTrue="1">
      <formula>A5=0</formula>
    </cfRule>
  </conditionalFormatting>
  <conditionalFormatting sqref="AV5:AV18">
    <cfRule type="expression" dxfId="119" priority="157" stopIfTrue="1">
      <formula>A5=0</formula>
    </cfRule>
  </conditionalFormatting>
  <conditionalFormatting sqref="AW5:AW18">
    <cfRule type="expression" dxfId="118" priority="158" stopIfTrue="1">
      <formula>A5=0</formula>
    </cfRule>
  </conditionalFormatting>
  <conditionalFormatting sqref="AX5:AX18">
    <cfRule type="expression" dxfId="117" priority="159" stopIfTrue="1">
      <formula>A5=0</formula>
    </cfRule>
  </conditionalFormatting>
  <conditionalFormatting sqref="AY5:AY18">
    <cfRule type="expression" dxfId="116" priority="160" stopIfTrue="1">
      <formula>A5=0</formula>
    </cfRule>
  </conditionalFormatting>
  <conditionalFormatting sqref="BA5:BA18">
    <cfRule type="expression" dxfId="115" priority="161" stopIfTrue="1">
      <formula>A5=0</formula>
    </cfRule>
  </conditionalFormatting>
  <conditionalFormatting sqref="BB5:BB18">
    <cfRule type="expression" dxfId="114" priority="162" stopIfTrue="1">
      <formula>A5=0</formula>
    </cfRule>
  </conditionalFormatting>
  <conditionalFormatting sqref="BC5:BC18">
    <cfRule type="expression" dxfId="113" priority="163" stopIfTrue="1">
      <formula>A5=0</formula>
    </cfRule>
  </conditionalFormatting>
  <conditionalFormatting sqref="BD5:BD18">
    <cfRule type="expression" dxfId="112" priority="164" stopIfTrue="1">
      <formula>A5=0</formula>
    </cfRule>
  </conditionalFormatting>
  <conditionalFormatting sqref="BE5:BE18">
    <cfRule type="expression" dxfId="111" priority="165" stopIfTrue="1">
      <formula>A5=0</formula>
    </cfRule>
  </conditionalFormatting>
  <conditionalFormatting sqref="BF5:BF18">
    <cfRule type="expression" dxfId="110" priority="166" stopIfTrue="1">
      <formula>A5=0</formula>
    </cfRule>
  </conditionalFormatting>
  <conditionalFormatting sqref="BG5:BG18">
    <cfRule type="expression" dxfId="109" priority="167" stopIfTrue="1">
      <formula>A5=0</formula>
    </cfRule>
  </conditionalFormatting>
  <conditionalFormatting sqref="BH5:BH18">
    <cfRule type="expression" dxfId="108" priority="168" stopIfTrue="1">
      <formula>A5=0</formula>
    </cfRule>
  </conditionalFormatting>
  <conditionalFormatting sqref="BI5:BI18">
    <cfRule type="expression" dxfId="107" priority="169" stopIfTrue="1">
      <formula>A5=0</formula>
    </cfRule>
  </conditionalFormatting>
  <conditionalFormatting sqref="BJ5:BJ18">
    <cfRule type="expression" dxfId="106" priority="170" stopIfTrue="1">
      <formula>A5=0</formula>
    </cfRule>
  </conditionalFormatting>
  <conditionalFormatting sqref="BK5:BK18">
    <cfRule type="expression" dxfId="105" priority="171" stopIfTrue="1">
      <formula>A5=0</formula>
    </cfRule>
  </conditionalFormatting>
  <conditionalFormatting sqref="BL5:BL18">
    <cfRule type="expression" dxfId="104" priority="172" stopIfTrue="1">
      <formula>A5=0</formula>
    </cfRule>
  </conditionalFormatting>
  <conditionalFormatting sqref="BM5:BM18">
    <cfRule type="expression" dxfId="103" priority="173" stopIfTrue="1">
      <formula>A5=0</formula>
    </cfRule>
  </conditionalFormatting>
  <conditionalFormatting sqref="BN5:BN18">
    <cfRule type="expression" dxfId="102" priority="174" stopIfTrue="1">
      <formula>A5=0</formula>
    </cfRule>
  </conditionalFormatting>
  <conditionalFormatting sqref="BO5:BO18">
    <cfRule type="expression" dxfId="101" priority="175" stopIfTrue="1">
      <formula>A5=0</formula>
    </cfRule>
  </conditionalFormatting>
  <conditionalFormatting sqref="K5:K18">
    <cfRule type="expression" dxfId="100" priority="176" stopIfTrue="1">
      <formula>A5=0</formula>
    </cfRule>
  </conditionalFormatting>
  <conditionalFormatting sqref="J5:J18">
    <cfRule type="cellIs" dxfId="99" priority="118" stopIfTrue="1" operator="equal">
      <formula>1</formula>
    </cfRule>
    <cfRule type="cellIs" dxfId="98" priority="119" stopIfTrue="1" operator="equal">
      <formula>2</formula>
    </cfRule>
    <cfRule type="cellIs" dxfId="97" priority="120" stopIfTrue="1" operator="equal">
      <formula>3</formula>
    </cfRule>
  </conditionalFormatting>
  <conditionalFormatting sqref="G23:G26">
    <cfRule type="expression" dxfId="96" priority="92" stopIfTrue="1">
      <formula>A23=0</formula>
    </cfRule>
  </conditionalFormatting>
  <conditionalFormatting sqref="H23:H26">
    <cfRule type="expression" dxfId="95" priority="91" stopIfTrue="1">
      <formula>A23=0</formula>
    </cfRule>
  </conditionalFormatting>
  <conditionalFormatting sqref="J23:J26">
    <cfRule type="expression" dxfId="94" priority="90" stopIfTrue="1">
      <formula>A23=0</formula>
    </cfRule>
  </conditionalFormatting>
  <conditionalFormatting sqref="R23:R27">
    <cfRule type="expression" dxfId="93" priority="88" stopIfTrue="1">
      <formula>A23=0</formula>
    </cfRule>
    <cfRule type="expression" dxfId="92" priority="89" stopIfTrue="1">
      <formula>R23=99</formula>
    </cfRule>
  </conditionalFormatting>
  <conditionalFormatting sqref="O23:O27 AA23:AA27">
    <cfRule type="expression" dxfId="91" priority="87" stopIfTrue="1">
      <formula>A23=0</formula>
    </cfRule>
  </conditionalFormatting>
  <conditionalFormatting sqref="P23:P27">
    <cfRule type="expression" dxfId="90" priority="86" stopIfTrue="1">
      <formula>A23=0</formula>
    </cfRule>
  </conditionalFormatting>
  <conditionalFormatting sqref="S23:S27">
    <cfRule type="expression" dxfId="89" priority="85" stopIfTrue="1">
      <formula>A23=0</formula>
    </cfRule>
  </conditionalFormatting>
  <conditionalFormatting sqref="W23:W27">
    <cfRule type="expression" dxfId="88" priority="84" stopIfTrue="1">
      <formula>A23=0</formula>
    </cfRule>
  </conditionalFormatting>
  <conditionalFormatting sqref="Y23:Y27">
    <cfRule type="expression" dxfId="87" priority="83" stopIfTrue="1">
      <formula>A23=0</formula>
    </cfRule>
  </conditionalFormatting>
  <conditionalFormatting sqref="D23:D26">
    <cfRule type="expression" dxfId="86" priority="80" stopIfTrue="1">
      <formula>L23=1</formula>
    </cfRule>
    <cfRule type="expression" dxfId="85" priority="81" stopIfTrue="1">
      <formula>L23=2</formula>
    </cfRule>
    <cfRule type="expression" dxfId="84" priority="82" stopIfTrue="1">
      <formula>L23=3</formula>
    </cfRule>
  </conditionalFormatting>
  <conditionalFormatting sqref="T23:T27">
    <cfRule type="expression" dxfId="83" priority="78" stopIfTrue="1">
      <formula>A23=0</formula>
    </cfRule>
    <cfRule type="expression" dxfId="82" priority="79" stopIfTrue="1">
      <formula>T23=99</formula>
    </cfRule>
  </conditionalFormatting>
  <conditionalFormatting sqref="V24:V27">
    <cfRule type="expression" dxfId="81" priority="76" stopIfTrue="1">
      <formula>A24=0</formula>
    </cfRule>
    <cfRule type="expression" dxfId="80" priority="77" stopIfTrue="1">
      <formula>V24=99</formula>
    </cfRule>
  </conditionalFormatting>
  <conditionalFormatting sqref="X23:X27">
    <cfRule type="expression" dxfId="79" priority="74" stopIfTrue="1">
      <formula>A23=0</formula>
    </cfRule>
    <cfRule type="expression" dxfId="78" priority="75" stopIfTrue="1">
      <formula>X23=99</formula>
    </cfRule>
  </conditionalFormatting>
  <conditionalFormatting sqref="Z24:Z27">
    <cfRule type="expression" dxfId="77" priority="72" stopIfTrue="1">
      <formula>A24=0</formula>
    </cfRule>
    <cfRule type="expression" dxfId="76" priority="73" stopIfTrue="1">
      <formula>Z24=99</formula>
    </cfRule>
  </conditionalFormatting>
  <conditionalFormatting sqref="M23:M27">
    <cfRule type="expression" dxfId="75" priority="71" stopIfTrue="1">
      <formula>A23=0</formula>
    </cfRule>
  </conditionalFormatting>
  <conditionalFormatting sqref="L23:L26">
    <cfRule type="cellIs" dxfId="74" priority="68" stopIfTrue="1" operator="equal">
      <formula>1</formula>
    </cfRule>
    <cfRule type="cellIs" dxfId="73" priority="69" stopIfTrue="1" operator="equal">
      <formula>2</formula>
    </cfRule>
    <cfRule type="cellIs" dxfId="72" priority="70" stopIfTrue="1" operator="equal">
      <formula>3</formula>
    </cfRule>
  </conditionalFormatting>
  <conditionalFormatting sqref="G23:G25">
    <cfRule type="expression" dxfId="71" priority="67" stopIfTrue="1">
      <formula>A23=0</formula>
    </cfRule>
  </conditionalFormatting>
  <conditionalFormatting sqref="H23:H26">
    <cfRule type="expression" dxfId="70" priority="66" stopIfTrue="1">
      <formula>A23=0</formula>
    </cfRule>
  </conditionalFormatting>
  <conditionalFormatting sqref="J23:J25">
    <cfRule type="expression" dxfId="69" priority="65" stopIfTrue="1">
      <formula>A23=0</formula>
    </cfRule>
  </conditionalFormatting>
  <conditionalFormatting sqref="R23:R25">
    <cfRule type="expression" dxfId="68" priority="63" stopIfTrue="1">
      <formula>A23=0</formula>
    </cfRule>
    <cfRule type="expression" dxfId="67" priority="64" stopIfTrue="1">
      <formula>R23=99</formula>
    </cfRule>
  </conditionalFormatting>
  <conditionalFormatting sqref="O23:O25">
    <cfRule type="expression" dxfId="66" priority="62" stopIfTrue="1">
      <formula>A23=0</formula>
    </cfRule>
  </conditionalFormatting>
  <conditionalFormatting sqref="P23:P25">
    <cfRule type="expression" dxfId="65" priority="61" stopIfTrue="1">
      <formula>A23=0</formula>
    </cfRule>
  </conditionalFormatting>
  <conditionalFormatting sqref="Q23:Q27">
    <cfRule type="expression" dxfId="64" priority="60" stopIfTrue="1">
      <formula>A23=0</formula>
    </cfRule>
  </conditionalFormatting>
  <conditionalFormatting sqref="S23:S25">
    <cfRule type="expression" dxfId="63" priority="59" stopIfTrue="1">
      <formula>A23=0</formula>
    </cfRule>
  </conditionalFormatting>
  <conditionalFormatting sqref="U23:U27">
    <cfRule type="expression" dxfId="62" priority="58" stopIfTrue="1">
      <formula>A23=0</formula>
    </cfRule>
  </conditionalFormatting>
  <conditionalFormatting sqref="W23:W25">
    <cfRule type="expression" dxfId="61" priority="57" stopIfTrue="1">
      <formula>A23=0</formula>
    </cfRule>
  </conditionalFormatting>
  <conditionalFormatting sqref="Y23:Y25">
    <cfRule type="expression" dxfId="60" priority="56" stopIfTrue="1">
      <formula>A23=0</formula>
    </cfRule>
  </conditionalFormatting>
  <conditionalFormatting sqref="D23:D25">
    <cfRule type="expression" dxfId="59" priority="53" stopIfTrue="1">
      <formula>L23=1</formula>
    </cfRule>
    <cfRule type="expression" dxfId="58" priority="54" stopIfTrue="1">
      <formula>L23=2</formula>
    </cfRule>
    <cfRule type="expression" dxfId="57" priority="55" stopIfTrue="1">
      <formula>L23=3</formula>
    </cfRule>
  </conditionalFormatting>
  <conditionalFormatting sqref="T23:T25">
    <cfRule type="expression" dxfId="56" priority="51" stopIfTrue="1">
      <formula>A23=0</formula>
    </cfRule>
    <cfRule type="expression" dxfId="55" priority="52" stopIfTrue="1">
      <formula>T23=99</formula>
    </cfRule>
  </conditionalFormatting>
  <conditionalFormatting sqref="V24:V25">
    <cfRule type="expression" dxfId="54" priority="49" stopIfTrue="1">
      <formula>A24=0</formula>
    </cfRule>
    <cfRule type="expression" dxfId="53" priority="50" stopIfTrue="1">
      <formula>V24=99</formula>
    </cfRule>
  </conditionalFormatting>
  <conditionalFormatting sqref="X23:X25">
    <cfRule type="expression" dxfId="52" priority="47" stopIfTrue="1">
      <formula>A23=0</formula>
    </cfRule>
    <cfRule type="expression" dxfId="51" priority="48" stopIfTrue="1">
      <formula>X23=99</formula>
    </cfRule>
  </conditionalFormatting>
  <conditionalFormatting sqref="Z24:Z25">
    <cfRule type="expression" dxfId="50" priority="45" stopIfTrue="1">
      <formula>A24=0</formula>
    </cfRule>
    <cfRule type="expression" dxfId="49" priority="46" stopIfTrue="1">
      <formula>Z24=99</formula>
    </cfRule>
  </conditionalFormatting>
  <conditionalFormatting sqref="M23:M25">
    <cfRule type="expression" dxfId="48" priority="44" stopIfTrue="1">
      <formula>A23=0</formula>
    </cfRule>
  </conditionalFormatting>
  <conditionalFormatting sqref="G23:G26">
    <cfRule type="expression" dxfId="47" priority="43" stopIfTrue="1">
      <formula>A23=0</formula>
    </cfRule>
  </conditionalFormatting>
  <conditionalFormatting sqref="H23:H26">
    <cfRule type="expression" dxfId="46" priority="42" stopIfTrue="1">
      <formula>A23=0</formula>
    </cfRule>
  </conditionalFormatting>
  <conditionalFormatting sqref="J23:J26">
    <cfRule type="expression" dxfId="45" priority="41" stopIfTrue="1">
      <formula>A23=0</formula>
    </cfRule>
  </conditionalFormatting>
  <conditionalFormatting sqref="R23:R27">
    <cfRule type="expression" dxfId="44" priority="39" stopIfTrue="1">
      <formula>A23=0</formula>
    </cfRule>
    <cfRule type="expression" dxfId="43" priority="40" stopIfTrue="1">
      <formula>R23=99</formula>
    </cfRule>
  </conditionalFormatting>
  <conditionalFormatting sqref="O23:O27">
    <cfRule type="expression" dxfId="42" priority="38" stopIfTrue="1">
      <formula>A23=0</formula>
    </cfRule>
  </conditionalFormatting>
  <conditionalFormatting sqref="P23:P27">
    <cfRule type="expression" dxfId="41" priority="37" stopIfTrue="1">
      <formula>A23=0</formula>
    </cfRule>
  </conditionalFormatting>
  <conditionalFormatting sqref="Q23:Q27">
    <cfRule type="expression" dxfId="40" priority="36" stopIfTrue="1">
      <formula>A23=0</formula>
    </cfRule>
  </conditionalFormatting>
  <conditionalFormatting sqref="S23:S27">
    <cfRule type="expression" dxfId="39" priority="35" stopIfTrue="1">
      <formula>A23=0</formula>
    </cfRule>
  </conditionalFormatting>
  <conditionalFormatting sqref="U23:U27">
    <cfRule type="expression" dxfId="38" priority="34" stopIfTrue="1">
      <formula>A23=0</formula>
    </cfRule>
  </conditionalFormatting>
  <conditionalFormatting sqref="W23:W27">
    <cfRule type="expression" dxfId="37" priority="33" stopIfTrue="1">
      <formula>A23=0</formula>
    </cfRule>
  </conditionalFormatting>
  <conditionalFormatting sqref="Y23:Y27">
    <cfRule type="expression" dxfId="36" priority="32" stopIfTrue="1">
      <formula>A23=0</formula>
    </cfRule>
  </conditionalFormatting>
  <conditionalFormatting sqref="D23:D26">
    <cfRule type="expression" dxfId="35" priority="29" stopIfTrue="1">
      <formula>L23=1</formula>
    </cfRule>
    <cfRule type="expression" dxfId="34" priority="30" stopIfTrue="1">
      <formula>L23=2</formula>
    </cfRule>
    <cfRule type="expression" dxfId="33" priority="31" stopIfTrue="1">
      <formula>L23=3</formula>
    </cfRule>
  </conditionalFormatting>
  <conditionalFormatting sqref="T23:T27">
    <cfRule type="expression" dxfId="32" priority="27" stopIfTrue="1">
      <formula>A23=0</formula>
    </cfRule>
    <cfRule type="expression" dxfId="31" priority="28" stopIfTrue="1">
      <formula>T23=99</formula>
    </cfRule>
  </conditionalFormatting>
  <conditionalFormatting sqref="V24:V27">
    <cfRule type="expression" dxfId="30" priority="25" stopIfTrue="1">
      <formula>A24=0</formula>
    </cfRule>
    <cfRule type="expression" dxfId="29" priority="26" stopIfTrue="1">
      <formula>V24=99</formula>
    </cfRule>
  </conditionalFormatting>
  <conditionalFormatting sqref="X23:X27">
    <cfRule type="expression" dxfId="28" priority="23" stopIfTrue="1">
      <formula>A23=0</formula>
    </cfRule>
    <cfRule type="expression" dxfId="27" priority="24" stopIfTrue="1">
      <formula>X23=99</formula>
    </cfRule>
  </conditionalFormatting>
  <conditionalFormatting sqref="Z24:Z27">
    <cfRule type="expression" dxfId="26" priority="21" stopIfTrue="1">
      <formula>A24=0</formula>
    </cfRule>
    <cfRule type="expression" dxfId="25" priority="22" stopIfTrue="1">
      <formula>Z24=99</formula>
    </cfRule>
  </conditionalFormatting>
  <conditionalFormatting sqref="M23:M27">
    <cfRule type="expression" dxfId="24" priority="20" stopIfTrue="1">
      <formula>A23=0</formula>
    </cfRule>
  </conditionalFormatting>
  <conditionalFormatting sqref="V24:V26 Z24:Z26">
    <cfRule type="expression" dxfId="23" priority="19" stopIfTrue="1">
      <formula>FR22=0</formula>
    </cfRule>
  </conditionalFormatting>
  <conditionalFormatting sqref="F24">
    <cfRule type="expression" dxfId="22" priority="18" stopIfTrue="1">
      <formula>A24=0</formula>
    </cfRule>
  </conditionalFormatting>
  <conditionalFormatting sqref="I24">
    <cfRule type="expression" dxfId="21" priority="17" stopIfTrue="1">
      <formula>E24=0</formula>
    </cfRule>
  </conditionalFormatting>
  <conditionalFormatting sqref="E24">
    <cfRule type="expression" dxfId="20" priority="93" stopIfTrue="1">
      <formula>FW22=0</formula>
    </cfRule>
  </conditionalFormatting>
  <conditionalFormatting sqref="AB23:AK23 AJ27:AK27 AK24:AK26 AB27:AF27 AB24:AE26">
    <cfRule type="expression" dxfId="19" priority="94" stopIfTrue="1">
      <formula>Q23=0</formula>
    </cfRule>
  </conditionalFormatting>
  <conditionalFormatting sqref="AG27:AI27">
    <cfRule type="expression" dxfId="18" priority="16" stopIfTrue="1">
      <formula>V27=0</formula>
    </cfRule>
  </conditionalFormatting>
  <conditionalFormatting sqref="AF24:AJ26">
    <cfRule type="expression" dxfId="17" priority="15" stopIfTrue="1">
      <formula>U24=0</formula>
    </cfRule>
  </conditionalFormatting>
  <conditionalFormatting sqref="AL22:AL25">
    <cfRule type="expression" dxfId="16" priority="95" stopIfTrue="1">
      <formula>Z24=0</formula>
    </cfRule>
  </conditionalFormatting>
  <conditionalFormatting sqref="AN22:AR25">
    <cfRule type="expression" dxfId="15" priority="96" stopIfTrue="1">
      <formula>Z24=0</formula>
    </cfRule>
  </conditionalFormatting>
  <conditionalFormatting sqref="AM22:AM25">
    <cfRule type="expression" dxfId="14" priority="97" stopIfTrue="1">
      <formula>Z24=0</formula>
    </cfRule>
  </conditionalFormatting>
  <conditionalFormatting sqref="V23">
    <cfRule type="expression" dxfId="13" priority="13" stopIfTrue="1">
      <formula>C23=0</formula>
    </cfRule>
    <cfRule type="expression" dxfId="12" priority="14" stopIfTrue="1">
      <formula>V23=99</formula>
    </cfRule>
  </conditionalFormatting>
  <conditionalFormatting sqref="V23">
    <cfRule type="expression" dxfId="11" priority="11" stopIfTrue="1">
      <formula>C23=0</formula>
    </cfRule>
    <cfRule type="expression" dxfId="10" priority="12" stopIfTrue="1">
      <formula>V23=99</formula>
    </cfRule>
  </conditionalFormatting>
  <conditionalFormatting sqref="V23">
    <cfRule type="expression" dxfId="9" priority="9" stopIfTrue="1">
      <formula>C23=0</formula>
    </cfRule>
    <cfRule type="expression" dxfId="8" priority="10" stopIfTrue="1">
      <formula>V23=99</formula>
    </cfRule>
  </conditionalFormatting>
  <conditionalFormatting sqref="Z23">
    <cfRule type="expression" dxfId="7" priority="7" stopIfTrue="1">
      <formula>G23=0</formula>
    </cfRule>
    <cfRule type="expression" dxfId="6" priority="8" stopIfTrue="1">
      <formula>Z23=99</formula>
    </cfRule>
  </conditionalFormatting>
  <conditionalFormatting sqref="Z23">
    <cfRule type="expression" dxfId="5" priority="5" stopIfTrue="1">
      <formula>G23=0</formula>
    </cfRule>
    <cfRule type="expression" dxfId="4" priority="6" stopIfTrue="1">
      <formula>Z23=99</formula>
    </cfRule>
  </conditionalFormatting>
  <conditionalFormatting sqref="Z23">
    <cfRule type="expression" dxfId="3" priority="3" stopIfTrue="1">
      <formula>G23=0</formula>
    </cfRule>
    <cfRule type="expression" dxfId="2" priority="4" stopIfTrue="1">
      <formula>Z23=99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zoomScaleNormal="100" workbookViewId="0">
      <selection activeCell="AJ18" sqref="AJ18"/>
    </sheetView>
  </sheetViews>
  <sheetFormatPr defaultRowHeight="15.75"/>
  <cols>
    <col min="1" max="1" width="3.85546875" style="228" bestFit="1" customWidth="1"/>
    <col min="2" max="2" width="12.85546875" style="229" customWidth="1"/>
    <col min="3" max="3" width="21.28515625" style="229" customWidth="1"/>
    <col min="4" max="4" width="2.28515625" style="230" customWidth="1"/>
    <col min="5" max="5" width="2.28515625" style="231" customWidth="1"/>
    <col min="6" max="6" width="2.28515625" style="232" customWidth="1"/>
    <col min="7" max="7" width="2.28515625" style="230" customWidth="1"/>
    <col min="8" max="8" width="2.28515625" style="229" customWidth="1"/>
    <col min="9" max="9" width="2.28515625" style="232" customWidth="1"/>
    <col min="10" max="10" width="2.28515625" style="230" customWidth="1"/>
    <col min="11" max="11" width="2.28515625" style="229" customWidth="1"/>
    <col min="12" max="12" width="2.28515625" style="232" customWidth="1"/>
    <col min="13" max="13" width="2.28515625" style="230" customWidth="1"/>
    <col min="14" max="14" width="2.28515625" style="229" customWidth="1"/>
    <col min="15" max="15" width="2.28515625" style="232" customWidth="1"/>
    <col min="16" max="16" width="2.28515625" style="230" customWidth="1"/>
    <col min="17" max="17" width="2.28515625" style="229" customWidth="1"/>
    <col min="18" max="18" width="2.28515625" style="232" customWidth="1"/>
    <col min="19" max="19" width="2.28515625" style="230" customWidth="1"/>
    <col min="20" max="20" width="2.28515625" style="229" customWidth="1"/>
    <col min="21" max="21" width="2.28515625" style="232" customWidth="1"/>
    <col min="22" max="22" width="2.28515625" style="230" customWidth="1"/>
    <col min="23" max="23" width="2.28515625" style="229" customWidth="1"/>
    <col min="24" max="24" width="2.28515625" style="232" customWidth="1"/>
    <col min="25" max="25" width="2.28515625" style="230" customWidth="1"/>
    <col min="26" max="26" width="2.28515625" style="229" customWidth="1"/>
    <col min="27" max="27" width="2.28515625" style="232" customWidth="1"/>
    <col min="28" max="28" width="6.42578125" style="229" customWidth="1"/>
    <col min="29" max="29" width="4" style="231" customWidth="1"/>
    <col min="30" max="30" width="1.5703125" style="229" customWidth="1"/>
    <col min="31" max="31" width="4" style="231" customWidth="1"/>
    <col min="32" max="33" width="8" style="229" customWidth="1"/>
    <col min="34" max="218" width="9.140625" style="229"/>
    <col min="219" max="219" width="3.85546875" style="229" bestFit="1" customWidth="1"/>
    <col min="220" max="220" width="12.85546875" style="229" customWidth="1"/>
    <col min="221" max="221" width="21.28515625" style="229" customWidth="1"/>
    <col min="222" max="251" width="2.28515625" style="229" customWidth="1"/>
    <col min="252" max="252" width="6.42578125" style="229" customWidth="1"/>
    <col min="253" max="253" width="4" style="229" customWidth="1"/>
    <col min="254" max="254" width="1.5703125" style="229" customWidth="1"/>
    <col min="255" max="255" width="4" style="229" customWidth="1"/>
    <col min="256" max="256" width="8" style="229" customWidth="1"/>
    <col min="257" max="474" width="9.140625" style="229"/>
    <col min="475" max="475" width="3.85546875" style="229" bestFit="1" customWidth="1"/>
    <col min="476" max="476" width="12.85546875" style="229" customWidth="1"/>
    <col min="477" max="477" width="21.28515625" style="229" customWidth="1"/>
    <col min="478" max="507" width="2.28515625" style="229" customWidth="1"/>
    <col min="508" max="508" width="6.42578125" style="229" customWidth="1"/>
    <col min="509" max="509" width="4" style="229" customWidth="1"/>
    <col min="510" max="510" width="1.5703125" style="229" customWidth="1"/>
    <col min="511" max="511" width="4" style="229" customWidth="1"/>
    <col min="512" max="512" width="8" style="229" customWidth="1"/>
    <col min="513" max="730" width="9.140625" style="229"/>
    <col min="731" max="731" width="3.85546875" style="229" bestFit="1" customWidth="1"/>
    <col min="732" max="732" width="12.85546875" style="229" customWidth="1"/>
    <col min="733" max="733" width="21.28515625" style="229" customWidth="1"/>
    <col min="734" max="763" width="2.28515625" style="229" customWidth="1"/>
    <col min="764" max="764" width="6.42578125" style="229" customWidth="1"/>
    <col min="765" max="765" width="4" style="229" customWidth="1"/>
    <col min="766" max="766" width="1.5703125" style="229" customWidth="1"/>
    <col min="767" max="767" width="4" style="229" customWidth="1"/>
    <col min="768" max="768" width="8" style="229" customWidth="1"/>
    <col min="769" max="986" width="9.140625" style="229"/>
    <col min="987" max="987" width="3.85546875" style="229" bestFit="1" customWidth="1"/>
    <col min="988" max="988" width="12.85546875" style="229" customWidth="1"/>
    <col min="989" max="989" width="21.28515625" style="229" customWidth="1"/>
    <col min="990" max="1019" width="2.28515625" style="229" customWidth="1"/>
    <col min="1020" max="1020" width="6.42578125" style="229" customWidth="1"/>
    <col min="1021" max="1021" width="4" style="229" customWidth="1"/>
    <col min="1022" max="1022" width="1.5703125" style="229" customWidth="1"/>
    <col min="1023" max="1023" width="4" style="229" customWidth="1"/>
    <col min="1024" max="1024" width="8" style="229" customWidth="1"/>
    <col min="1025" max="1242" width="9.140625" style="229"/>
    <col min="1243" max="1243" width="3.85546875" style="229" bestFit="1" customWidth="1"/>
    <col min="1244" max="1244" width="12.85546875" style="229" customWidth="1"/>
    <col min="1245" max="1245" width="21.28515625" style="229" customWidth="1"/>
    <col min="1246" max="1275" width="2.28515625" style="229" customWidth="1"/>
    <col min="1276" max="1276" width="6.42578125" style="229" customWidth="1"/>
    <col min="1277" max="1277" width="4" style="229" customWidth="1"/>
    <col min="1278" max="1278" width="1.5703125" style="229" customWidth="1"/>
    <col min="1279" max="1279" width="4" style="229" customWidth="1"/>
    <col min="1280" max="1280" width="8" style="229" customWidth="1"/>
    <col min="1281" max="1498" width="9.140625" style="229"/>
    <col min="1499" max="1499" width="3.85546875" style="229" bestFit="1" customWidth="1"/>
    <col min="1500" max="1500" width="12.85546875" style="229" customWidth="1"/>
    <col min="1501" max="1501" width="21.28515625" style="229" customWidth="1"/>
    <col min="1502" max="1531" width="2.28515625" style="229" customWidth="1"/>
    <col min="1532" max="1532" width="6.42578125" style="229" customWidth="1"/>
    <col min="1533" max="1533" width="4" style="229" customWidth="1"/>
    <col min="1534" max="1534" width="1.5703125" style="229" customWidth="1"/>
    <col min="1535" max="1535" width="4" style="229" customWidth="1"/>
    <col min="1536" max="1536" width="8" style="229" customWidth="1"/>
    <col min="1537" max="1754" width="9.140625" style="229"/>
    <col min="1755" max="1755" width="3.85546875" style="229" bestFit="1" customWidth="1"/>
    <col min="1756" max="1756" width="12.85546875" style="229" customWidth="1"/>
    <col min="1757" max="1757" width="21.28515625" style="229" customWidth="1"/>
    <col min="1758" max="1787" width="2.28515625" style="229" customWidth="1"/>
    <col min="1788" max="1788" width="6.42578125" style="229" customWidth="1"/>
    <col min="1789" max="1789" width="4" style="229" customWidth="1"/>
    <col min="1790" max="1790" width="1.5703125" style="229" customWidth="1"/>
    <col min="1791" max="1791" width="4" style="229" customWidth="1"/>
    <col min="1792" max="1792" width="8" style="229" customWidth="1"/>
    <col min="1793" max="2010" width="9.140625" style="229"/>
    <col min="2011" max="2011" width="3.85546875" style="229" bestFit="1" customWidth="1"/>
    <col min="2012" max="2012" width="12.85546875" style="229" customWidth="1"/>
    <col min="2013" max="2013" width="21.28515625" style="229" customWidth="1"/>
    <col min="2014" max="2043" width="2.28515625" style="229" customWidth="1"/>
    <col min="2044" max="2044" width="6.42578125" style="229" customWidth="1"/>
    <col min="2045" max="2045" width="4" style="229" customWidth="1"/>
    <col min="2046" max="2046" width="1.5703125" style="229" customWidth="1"/>
    <col min="2047" max="2047" width="4" style="229" customWidth="1"/>
    <col min="2048" max="2048" width="8" style="229" customWidth="1"/>
    <col min="2049" max="2266" width="9.140625" style="229"/>
    <col min="2267" max="2267" width="3.85546875" style="229" bestFit="1" customWidth="1"/>
    <col min="2268" max="2268" width="12.85546875" style="229" customWidth="1"/>
    <col min="2269" max="2269" width="21.28515625" style="229" customWidth="1"/>
    <col min="2270" max="2299" width="2.28515625" style="229" customWidth="1"/>
    <col min="2300" max="2300" width="6.42578125" style="229" customWidth="1"/>
    <col min="2301" max="2301" width="4" style="229" customWidth="1"/>
    <col min="2302" max="2302" width="1.5703125" style="229" customWidth="1"/>
    <col min="2303" max="2303" width="4" style="229" customWidth="1"/>
    <col min="2304" max="2304" width="8" style="229" customWidth="1"/>
    <col min="2305" max="2522" width="9.140625" style="229"/>
    <col min="2523" max="2523" width="3.85546875" style="229" bestFit="1" customWidth="1"/>
    <col min="2524" max="2524" width="12.85546875" style="229" customWidth="1"/>
    <col min="2525" max="2525" width="21.28515625" style="229" customWidth="1"/>
    <col min="2526" max="2555" width="2.28515625" style="229" customWidth="1"/>
    <col min="2556" max="2556" width="6.42578125" style="229" customWidth="1"/>
    <col min="2557" max="2557" width="4" style="229" customWidth="1"/>
    <col min="2558" max="2558" width="1.5703125" style="229" customWidth="1"/>
    <col min="2559" max="2559" width="4" style="229" customWidth="1"/>
    <col min="2560" max="2560" width="8" style="229" customWidth="1"/>
    <col min="2561" max="2778" width="9.140625" style="229"/>
    <col min="2779" max="2779" width="3.85546875" style="229" bestFit="1" customWidth="1"/>
    <col min="2780" max="2780" width="12.85546875" style="229" customWidth="1"/>
    <col min="2781" max="2781" width="21.28515625" style="229" customWidth="1"/>
    <col min="2782" max="2811" width="2.28515625" style="229" customWidth="1"/>
    <col min="2812" max="2812" width="6.42578125" style="229" customWidth="1"/>
    <col min="2813" max="2813" width="4" style="229" customWidth="1"/>
    <col min="2814" max="2814" width="1.5703125" style="229" customWidth="1"/>
    <col min="2815" max="2815" width="4" style="229" customWidth="1"/>
    <col min="2816" max="2816" width="8" style="229" customWidth="1"/>
    <col min="2817" max="3034" width="9.140625" style="229"/>
    <col min="3035" max="3035" width="3.85546875" style="229" bestFit="1" customWidth="1"/>
    <col min="3036" max="3036" width="12.85546875" style="229" customWidth="1"/>
    <col min="3037" max="3037" width="21.28515625" style="229" customWidth="1"/>
    <col min="3038" max="3067" width="2.28515625" style="229" customWidth="1"/>
    <col min="3068" max="3068" width="6.42578125" style="229" customWidth="1"/>
    <col min="3069" max="3069" width="4" style="229" customWidth="1"/>
    <col min="3070" max="3070" width="1.5703125" style="229" customWidth="1"/>
    <col min="3071" max="3071" width="4" style="229" customWidth="1"/>
    <col min="3072" max="3072" width="8" style="229" customWidth="1"/>
    <col min="3073" max="3290" width="9.140625" style="229"/>
    <col min="3291" max="3291" width="3.85546875" style="229" bestFit="1" customWidth="1"/>
    <col min="3292" max="3292" width="12.85546875" style="229" customWidth="1"/>
    <col min="3293" max="3293" width="21.28515625" style="229" customWidth="1"/>
    <col min="3294" max="3323" width="2.28515625" style="229" customWidth="1"/>
    <col min="3324" max="3324" width="6.42578125" style="229" customWidth="1"/>
    <col min="3325" max="3325" width="4" style="229" customWidth="1"/>
    <col min="3326" max="3326" width="1.5703125" style="229" customWidth="1"/>
    <col min="3327" max="3327" width="4" style="229" customWidth="1"/>
    <col min="3328" max="3328" width="8" style="229" customWidth="1"/>
    <col min="3329" max="3546" width="9.140625" style="229"/>
    <col min="3547" max="3547" width="3.85546875" style="229" bestFit="1" customWidth="1"/>
    <col min="3548" max="3548" width="12.85546875" style="229" customWidth="1"/>
    <col min="3549" max="3549" width="21.28515625" style="229" customWidth="1"/>
    <col min="3550" max="3579" width="2.28515625" style="229" customWidth="1"/>
    <col min="3580" max="3580" width="6.42578125" style="229" customWidth="1"/>
    <col min="3581" max="3581" width="4" style="229" customWidth="1"/>
    <col min="3582" max="3582" width="1.5703125" style="229" customWidth="1"/>
    <col min="3583" max="3583" width="4" style="229" customWidth="1"/>
    <col min="3584" max="3584" width="8" style="229" customWidth="1"/>
    <col min="3585" max="3802" width="9.140625" style="229"/>
    <col min="3803" max="3803" width="3.85546875" style="229" bestFit="1" customWidth="1"/>
    <col min="3804" max="3804" width="12.85546875" style="229" customWidth="1"/>
    <col min="3805" max="3805" width="21.28515625" style="229" customWidth="1"/>
    <col min="3806" max="3835" width="2.28515625" style="229" customWidth="1"/>
    <col min="3836" max="3836" width="6.42578125" style="229" customWidth="1"/>
    <col min="3837" max="3837" width="4" style="229" customWidth="1"/>
    <col min="3838" max="3838" width="1.5703125" style="229" customWidth="1"/>
    <col min="3839" max="3839" width="4" style="229" customWidth="1"/>
    <col min="3840" max="3840" width="8" style="229" customWidth="1"/>
    <col min="3841" max="4058" width="9.140625" style="229"/>
    <col min="4059" max="4059" width="3.85546875" style="229" bestFit="1" customWidth="1"/>
    <col min="4060" max="4060" width="12.85546875" style="229" customWidth="1"/>
    <col min="4061" max="4061" width="21.28515625" style="229" customWidth="1"/>
    <col min="4062" max="4091" width="2.28515625" style="229" customWidth="1"/>
    <col min="4092" max="4092" width="6.42578125" style="229" customWidth="1"/>
    <col min="4093" max="4093" width="4" style="229" customWidth="1"/>
    <col min="4094" max="4094" width="1.5703125" style="229" customWidth="1"/>
    <col min="4095" max="4095" width="4" style="229" customWidth="1"/>
    <col min="4096" max="4096" width="8" style="229" customWidth="1"/>
    <col min="4097" max="4314" width="9.140625" style="229"/>
    <col min="4315" max="4315" width="3.85546875" style="229" bestFit="1" customWidth="1"/>
    <col min="4316" max="4316" width="12.85546875" style="229" customWidth="1"/>
    <col min="4317" max="4317" width="21.28515625" style="229" customWidth="1"/>
    <col min="4318" max="4347" width="2.28515625" style="229" customWidth="1"/>
    <col min="4348" max="4348" width="6.42578125" style="229" customWidth="1"/>
    <col min="4349" max="4349" width="4" style="229" customWidth="1"/>
    <col min="4350" max="4350" width="1.5703125" style="229" customWidth="1"/>
    <col min="4351" max="4351" width="4" style="229" customWidth="1"/>
    <col min="4352" max="4352" width="8" style="229" customWidth="1"/>
    <col min="4353" max="4570" width="9.140625" style="229"/>
    <col min="4571" max="4571" width="3.85546875" style="229" bestFit="1" customWidth="1"/>
    <col min="4572" max="4572" width="12.85546875" style="229" customWidth="1"/>
    <col min="4573" max="4573" width="21.28515625" style="229" customWidth="1"/>
    <col min="4574" max="4603" width="2.28515625" style="229" customWidth="1"/>
    <col min="4604" max="4604" width="6.42578125" style="229" customWidth="1"/>
    <col min="4605" max="4605" width="4" style="229" customWidth="1"/>
    <col min="4606" max="4606" width="1.5703125" style="229" customWidth="1"/>
    <col min="4607" max="4607" width="4" style="229" customWidth="1"/>
    <col min="4608" max="4608" width="8" style="229" customWidth="1"/>
    <col min="4609" max="4826" width="9.140625" style="229"/>
    <col min="4827" max="4827" width="3.85546875" style="229" bestFit="1" customWidth="1"/>
    <col min="4828" max="4828" width="12.85546875" style="229" customWidth="1"/>
    <col min="4829" max="4829" width="21.28515625" style="229" customWidth="1"/>
    <col min="4830" max="4859" width="2.28515625" style="229" customWidth="1"/>
    <col min="4860" max="4860" width="6.42578125" style="229" customWidth="1"/>
    <col min="4861" max="4861" width="4" style="229" customWidth="1"/>
    <col min="4862" max="4862" width="1.5703125" style="229" customWidth="1"/>
    <col min="4863" max="4863" width="4" style="229" customWidth="1"/>
    <col min="4864" max="4864" width="8" style="229" customWidth="1"/>
    <col min="4865" max="5082" width="9.140625" style="229"/>
    <col min="5083" max="5083" width="3.85546875" style="229" bestFit="1" customWidth="1"/>
    <col min="5084" max="5084" width="12.85546875" style="229" customWidth="1"/>
    <col min="5085" max="5085" width="21.28515625" style="229" customWidth="1"/>
    <col min="5086" max="5115" width="2.28515625" style="229" customWidth="1"/>
    <col min="5116" max="5116" width="6.42578125" style="229" customWidth="1"/>
    <col min="5117" max="5117" width="4" style="229" customWidth="1"/>
    <col min="5118" max="5118" width="1.5703125" style="229" customWidth="1"/>
    <col min="5119" max="5119" width="4" style="229" customWidth="1"/>
    <col min="5120" max="5120" width="8" style="229" customWidth="1"/>
    <col min="5121" max="5338" width="9.140625" style="229"/>
    <col min="5339" max="5339" width="3.85546875" style="229" bestFit="1" customWidth="1"/>
    <col min="5340" max="5340" width="12.85546875" style="229" customWidth="1"/>
    <col min="5341" max="5341" width="21.28515625" style="229" customWidth="1"/>
    <col min="5342" max="5371" width="2.28515625" style="229" customWidth="1"/>
    <col min="5372" max="5372" width="6.42578125" style="229" customWidth="1"/>
    <col min="5373" max="5373" width="4" style="229" customWidth="1"/>
    <col min="5374" max="5374" width="1.5703125" style="229" customWidth="1"/>
    <col min="5375" max="5375" width="4" style="229" customWidth="1"/>
    <col min="5376" max="5376" width="8" style="229" customWidth="1"/>
    <col min="5377" max="5594" width="9.140625" style="229"/>
    <col min="5595" max="5595" width="3.85546875" style="229" bestFit="1" customWidth="1"/>
    <col min="5596" max="5596" width="12.85546875" style="229" customWidth="1"/>
    <col min="5597" max="5597" width="21.28515625" style="229" customWidth="1"/>
    <col min="5598" max="5627" width="2.28515625" style="229" customWidth="1"/>
    <col min="5628" max="5628" width="6.42578125" style="229" customWidth="1"/>
    <col min="5629" max="5629" width="4" style="229" customWidth="1"/>
    <col min="5630" max="5630" width="1.5703125" style="229" customWidth="1"/>
    <col min="5631" max="5631" width="4" style="229" customWidth="1"/>
    <col min="5632" max="5632" width="8" style="229" customWidth="1"/>
    <col min="5633" max="5850" width="9.140625" style="229"/>
    <col min="5851" max="5851" width="3.85546875" style="229" bestFit="1" customWidth="1"/>
    <col min="5852" max="5852" width="12.85546875" style="229" customWidth="1"/>
    <col min="5853" max="5853" width="21.28515625" style="229" customWidth="1"/>
    <col min="5854" max="5883" width="2.28515625" style="229" customWidth="1"/>
    <col min="5884" max="5884" width="6.42578125" style="229" customWidth="1"/>
    <col min="5885" max="5885" width="4" style="229" customWidth="1"/>
    <col min="5886" max="5886" width="1.5703125" style="229" customWidth="1"/>
    <col min="5887" max="5887" width="4" style="229" customWidth="1"/>
    <col min="5888" max="5888" width="8" style="229" customWidth="1"/>
    <col min="5889" max="6106" width="9.140625" style="229"/>
    <col min="6107" max="6107" width="3.85546875" style="229" bestFit="1" customWidth="1"/>
    <col min="6108" max="6108" width="12.85546875" style="229" customWidth="1"/>
    <col min="6109" max="6109" width="21.28515625" style="229" customWidth="1"/>
    <col min="6110" max="6139" width="2.28515625" style="229" customWidth="1"/>
    <col min="6140" max="6140" width="6.42578125" style="229" customWidth="1"/>
    <col min="6141" max="6141" width="4" style="229" customWidth="1"/>
    <col min="6142" max="6142" width="1.5703125" style="229" customWidth="1"/>
    <col min="6143" max="6143" width="4" style="229" customWidth="1"/>
    <col min="6144" max="6144" width="8" style="229" customWidth="1"/>
    <col min="6145" max="6362" width="9.140625" style="229"/>
    <col min="6363" max="6363" width="3.85546875" style="229" bestFit="1" customWidth="1"/>
    <col min="6364" max="6364" width="12.85546875" style="229" customWidth="1"/>
    <col min="6365" max="6365" width="21.28515625" style="229" customWidth="1"/>
    <col min="6366" max="6395" width="2.28515625" style="229" customWidth="1"/>
    <col min="6396" max="6396" width="6.42578125" style="229" customWidth="1"/>
    <col min="6397" max="6397" width="4" style="229" customWidth="1"/>
    <col min="6398" max="6398" width="1.5703125" style="229" customWidth="1"/>
    <col min="6399" max="6399" width="4" style="229" customWidth="1"/>
    <col min="6400" max="6400" width="8" style="229" customWidth="1"/>
    <col min="6401" max="6618" width="9.140625" style="229"/>
    <col min="6619" max="6619" width="3.85546875" style="229" bestFit="1" customWidth="1"/>
    <col min="6620" max="6620" width="12.85546875" style="229" customWidth="1"/>
    <col min="6621" max="6621" width="21.28515625" style="229" customWidth="1"/>
    <col min="6622" max="6651" width="2.28515625" style="229" customWidth="1"/>
    <col min="6652" max="6652" width="6.42578125" style="229" customWidth="1"/>
    <col min="6653" max="6653" width="4" style="229" customWidth="1"/>
    <col min="6654" max="6654" width="1.5703125" style="229" customWidth="1"/>
    <col min="6655" max="6655" width="4" style="229" customWidth="1"/>
    <col min="6656" max="6656" width="8" style="229" customWidth="1"/>
    <col min="6657" max="6874" width="9.140625" style="229"/>
    <col min="6875" max="6875" width="3.85546875" style="229" bestFit="1" customWidth="1"/>
    <col min="6876" max="6876" width="12.85546875" style="229" customWidth="1"/>
    <col min="6877" max="6877" width="21.28515625" style="229" customWidth="1"/>
    <col min="6878" max="6907" width="2.28515625" style="229" customWidth="1"/>
    <col min="6908" max="6908" width="6.42578125" style="229" customWidth="1"/>
    <col min="6909" max="6909" width="4" style="229" customWidth="1"/>
    <col min="6910" max="6910" width="1.5703125" style="229" customWidth="1"/>
    <col min="6911" max="6911" width="4" style="229" customWidth="1"/>
    <col min="6912" max="6912" width="8" style="229" customWidth="1"/>
    <col min="6913" max="7130" width="9.140625" style="229"/>
    <col min="7131" max="7131" width="3.85546875" style="229" bestFit="1" customWidth="1"/>
    <col min="7132" max="7132" width="12.85546875" style="229" customWidth="1"/>
    <col min="7133" max="7133" width="21.28515625" style="229" customWidth="1"/>
    <col min="7134" max="7163" width="2.28515625" style="229" customWidth="1"/>
    <col min="7164" max="7164" width="6.42578125" style="229" customWidth="1"/>
    <col min="7165" max="7165" width="4" style="229" customWidth="1"/>
    <col min="7166" max="7166" width="1.5703125" style="229" customWidth="1"/>
    <col min="7167" max="7167" width="4" style="229" customWidth="1"/>
    <col min="7168" max="7168" width="8" style="229" customWidth="1"/>
    <col min="7169" max="7386" width="9.140625" style="229"/>
    <col min="7387" max="7387" width="3.85546875" style="229" bestFit="1" customWidth="1"/>
    <col min="7388" max="7388" width="12.85546875" style="229" customWidth="1"/>
    <col min="7389" max="7389" width="21.28515625" style="229" customWidth="1"/>
    <col min="7390" max="7419" width="2.28515625" style="229" customWidth="1"/>
    <col min="7420" max="7420" width="6.42578125" style="229" customWidth="1"/>
    <col min="7421" max="7421" width="4" style="229" customWidth="1"/>
    <col min="7422" max="7422" width="1.5703125" style="229" customWidth="1"/>
    <col min="7423" max="7423" width="4" style="229" customWidth="1"/>
    <col min="7424" max="7424" width="8" style="229" customWidth="1"/>
    <col min="7425" max="7642" width="9.140625" style="229"/>
    <col min="7643" max="7643" width="3.85546875" style="229" bestFit="1" customWidth="1"/>
    <col min="7644" max="7644" width="12.85546875" style="229" customWidth="1"/>
    <col min="7645" max="7645" width="21.28515625" style="229" customWidth="1"/>
    <col min="7646" max="7675" width="2.28515625" style="229" customWidth="1"/>
    <col min="7676" max="7676" width="6.42578125" style="229" customWidth="1"/>
    <col min="7677" max="7677" width="4" style="229" customWidth="1"/>
    <col min="7678" max="7678" width="1.5703125" style="229" customWidth="1"/>
    <col min="7679" max="7679" width="4" style="229" customWidth="1"/>
    <col min="7680" max="7680" width="8" style="229" customWidth="1"/>
    <col min="7681" max="7898" width="9.140625" style="229"/>
    <col min="7899" max="7899" width="3.85546875" style="229" bestFit="1" customWidth="1"/>
    <col min="7900" max="7900" width="12.85546875" style="229" customWidth="1"/>
    <col min="7901" max="7901" width="21.28515625" style="229" customWidth="1"/>
    <col min="7902" max="7931" width="2.28515625" style="229" customWidth="1"/>
    <col min="7932" max="7932" width="6.42578125" style="229" customWidth="1"/>
    <col min="7933" max="7933" width="4" style="229" customWidth="1"/>
    <col min="7934" max="7934" width="1.5703125" style="229" customWidth="1"/>
    <col min="7935" max="7935" width="4" style="229" customWidth="1"/>
    <col min="7936" max="7936" width="8" style="229" customWidth="1"/>
    <col min="7937" max="8154" width="9.140625" style="229"/>
    <col min="8155" max="8155" width="3.85546875" style="229" bestFit="1" customWidth="1"/>
    <col min="8156" max="8156" width="12.85546875" style="229" customWidth="1"/>
    <col min="8157" max="8157" width="21.28515625" style="229" customWidth="1"/>
    <col min="8158" max="8187" width="2.28515625" style="229" customWidth="1"/>
    <col min="8188" max="8188" width="6.42578125" style="229" customWidth="1"/>
    <col min="8189" max="8189" width="4" style="229" customWidth="1"/>
    <col min="8190" max="8190" width="1.5703125" style="229" customWidth="1"/>
    <col min="8191" max="8191" width="4" style="229" customWidth="1"/>
    <col min="8192" max="8192" width="8" style="229" customWidth="1"/>
    <col min="8193" max="8410" width="9.140625" style="229"/>
    <col min="8411" max="8411" width="3.85546875" style="229" bestFit="1" customWidth="1"/>
    <col min="8412" max="8412" width="12.85546875" style="229" customWidth="1"/>
    <col min="8413" max="8413" width="21.28515625" style="229" customWidth="1"/>
    <col min="8414" max="8443" width="2.28515625" style="229" customWidth="1"/>
    <col min="8444" max="8444" width="6.42578125" style="229" customWidth="1"/>
    <col min="8445" max="8445" width="4" style="229" customWidth="1"/>
    <col min="8446" max="8446" width="1.5703125" style="229" customWidth="1"/>
    <col min="8447" max="8447" width="4" style="229" customWidth="1"/>
    <col min="8448" max="8448" width="8" style="229" customWidth="1"/>
    <col min="8449" max="8666" width="9.140625" style="229"/>
    <col min="8667" max="8667" width="3.85546875" style="229" bestFit="1" customWidth="1"/>
    <col min="8668" max="8668" width="12.85546875" style="229" customWidth="1"/>
    <col min="8669" max="8669" width="21.28515625" style="229" customWidth="1"/>
    <col min="8670" max="8699" width="2.28515625" style="229" customWidth="1"/>
    <col min="8700" max="8700" width="6.42578125" style="229" customWidth="1"/>
    <col min="8701" max="8701" width="4" style="229" customWidth="1"/>
    <col min="8702" max="8702" width="1.5703125" style="229" customWidth="1"/>
    <col min="8703" max="8703" width="4" style="229" customWidth="1"/>
    <col min="8704" max="8704" width="8" style="229" customWidth="1"/>
    <col min="8705" max="8922" width="9.140625" style="229"/>
    <col min="8923" max="8923" width="3.85546875" style="229" bestFit="1" customWidth="1"/>
    <col min="8924" max="8924" width="12.85546875" style="229" customWidth="1"/>
    <col min="8925" max="8925" width="21.28515625" style="229" customWidth="1"/>
    <col min="8926" max="8955" width="2.28515625" style="229" customWidth="1"/>
    <col min="8956" max="8956" width="6.42578125" style="229" customWidth="1"/>
    <col min="8957" max="8957" width="4" style="229" customWidth="1"/>
    <col min="8958" max="8958" width="1.5703125" style="229" customWidth="1"/>
    <col min="8959" max="8959" width="4" style="229" customWidth="1"/>
    <col min="8960" max="8960" width="8" style="229" customWidth="1"/>
    <col min="8961" max="9178" width="9.140625" style="229"/>
    <col min="9179" max="9179" width="3.85546875" style="229" bestFit="1" customWidth="1"/>
    <col min="9180" max="9180" width="12.85546875" style="229" customWidth="1"/>
    <col min="9181" max="9181" width="21.28515625" style="229" customWidth="1"/>
    <col min="9182" max="9211" width="2.28515625" style="229" customWidth="1"/>
    <col min="9212" max="9212" width="6.42578125" style="229" customWidth="1"/>
    <col min="9213" max="9213" width="4" style="229" customWidth="1"/>
    <col min="9214" max="9214" width="1.5703125" style="229" customWidth="1"/>
    <col min="9215" max="9215" width="4" style="229" customWidth="1"/>
    <col min="9216" max="9216" width="8" style="229" customWidth="1"/>
    <col min="9217" max="9434" width="9.140625" style="229"/>
    <col min="9435" max="9435" width="3.85546875" style="229" bestFit="1" customWidth="1"/>
    <col min="9436" max="9436" width="12.85546875" style="229" customWidth="1"/>
    <col min="9437" max="9437" width="21.28515625" style="229" customWidth="1"/>
    <col min="9438" max="9467" width="2.28515625" style="229" customWidth="1"/>
    <col min="9468" max="9468" width="6.42578125" style="229" customWidth="1"/>
    <col min="9469" max="9469" width="4" style="229" customWidth="1"/>
    <col min="9470" max="9470" width="1.5703125" style="229" customWidth="1"/>
    <col min="9471" max="9471" width="4" style="229" customWidth="1"/>
    <col min="9472" max="9472" width="8" style="229" customWidth="1"/>
    <col min="9473" max="9690" width="9.140625" style="229"/>
    <col min="9691" max="9691" width="3.85546875" style="229" bestFit="1" customWidth="1"/>
    <col min="9692" max="9692" width="12.85546875" style="229" customWidth="1"/>
    <col min="9693" max="9693" width="21.28515625" style="229" customWidth="1"/>
    <col min="9694" max="9723" width="2.28515625" style="229" customWidth="1"/>
    <col min="9724" max="9724" width="6.42578125" style="229" customWidth="1"/>
    <col min="9725" max="9725" width="4" style="229" customWidth="1"/>
    <col min="9726" max="9726" width="1.5703125" style="229" customWidth="1"/>
    <col min="9727" max="9727" width="4" style="229" customWidth="1"/>
    <col min="9728" max="9728" width="8" style="229" customWidth="1"/>
    <col min="9729" max="9946" width="9.140625" style="229"/>
    <col min="9947" max="9947" width="3.85546875" style="229" bestFit="1" customWidth="1"/>
    <col min="9948" max="9948" width="12.85546875" style="229" customWidth="1"/>
    <col min="9949" max="9949" width="21.28515625" style="229" customWidth="1"/>
    <col min="9950" max="9979" width="2.28515625" style="229" customWidth="1"/>
    <col min="9980" max="9980" width="6.42578125" style="229" customWidth="1"/>
    <col min="9981" max="9981" width="4" style="229" customWidth="1"/>
    <col min="9982" max="9982" width="1.5703125" style="229" customWidth="1"/>
    <col min="9983" max="9983" width="4" style="229" customWidth="1"/>
    <col min="9984" max="9984" width="8" style="229" customWidth="1"/>
    <col min="9985" max="10202" width="9.140625" style="229"/>
    <col min="10203" max="10203" width="3.85546875" style="229" bestFit="1" customWidth="1"/>
    <col min="10204" max="10204" width="12.85546875" style="229" customWidth="1"/>
    <col min="10205" max="10205" width="21.28515625" style="229" customWidth="1"/>
    <col min="10206" max="10235" width="2.28515625" style="229" customWidth="1"/>
    <col min="10236" max="10236" width="6.42578125" style="229" customWidth="1"/>
    <col min="10237" max="10237" width="4" style="229" customWidth="1"/>
    <col min="10238" max="10238" width="1.5703125" style="229" customWidth="1"/>
    <col min="10239" max="10239" width="4" style="229" customWidth="1"/>
    <col min="10240" max="10240" width="8" style="229" customWidth="1"/>
    <col min="10241" max="10458" width="9.140625" style="229"/>
    <col min="10459" max="10459" width="3.85546875" style="229" bestFit="1" customWidth="1"/>
    <col min="10460" max="10460" width="12.85546875" style="229" customWidth="1"/>
    <col min="10461" max="10461" width="21.28515625" style="229" customWidth="1"/>
    <col min="10462" max="10491" width="2.28515625" style="229" customWidth="1"/>
    <col min="10492" max="10492" width="6.42578125" style="229" customWidth="1"/>
    <col min="10493" max="10493" width="4" style="229" customWidth="1"/>
    <col min="10494" max="10494" width="1.5703125" style="229" customWidth="1"/>
    <col min="10495" max="10495" width="4" style="229" customWidth="1"/>
    <col min="10496" max="10496" width="8" style="229" customWidth="1"/>
    <col min="10497" max="10714" width="9.140625" style="229"/>
    <col min="10715" max="10715" width="3.85546875" style="229" bestFit="1" customWidth="1"/>
    <col min="10716" max="10716" width="12.85546875" style="229" customWidth="1"/>
    <col min="10717" max="10717" width="21.28515625" style="229" customWidth="1"/>
    <col min="10718" max="10747" width="2.28515625" style="229" customWidth="1"/>
    <col min="10748" max="10748" width="6.42578125" style="229" customWidth="1"/>
    <col min="10749" max="10749" width="4" style="229" customWidth="1"/>
    <col min="10750" max="10750" width="1.5703125" style="229" customWidth="1"/>
    <col min="10751" max="10751" width="4" style="229" customWidth="1"/>
    <col min="10752" max="10752" width="8" style="229" customWidth="1"/>
    <col min="10753" max="10970" width="9.140625" style="229"/>
    <col min="10971" max="10971" width="3.85546875" style="229" bestFit="1" customWidth="1"/>
    <col min="10972" max="10972" width="12.85546875" style="229" customWidth="1"/>
    <col min="10973" max="10973" width="21.28515625" style="229" customWidth="1"/>
    <col min="10974" max="11003" width="2.28515625" style="229" customWidth="1"/>
    <col min="11004" max="11004" width="6.42578125" style="229" customWidth="1"/>
    <col min="11005" max="11005" width="4" style="229" customWidth="1"/>
    <col min="11006" max="11006" width="1.5703125" style="229" customWidth="1"/>
    <col min="11007" max="11007" width="4" style="229" customWidth="1"/>
    <col min="11008" max="11008" width="8" style="229" customWidth="1"/>
    <col min="11009" max="11226" width="9.140625" style="229"/>
    <col min="11227" max="11227" width="3.85546875" style="229" bestFit="1" customWidth="1"/>
    <col min="11228" max="11228" width="12.85546875" style="229" customWidth="1"/>
    <col min="11229" max="11229" width="21.28515625" style="229" customWidth="1"/>
    <col min="11230" max="11259" width="2.28515625" style="229" customWidth="1"/>
    <col min="11260" max="11260" width="6.42578125" style="229" customWidth="1"/>
    <col min="11261" max="11261" width="4" style="229" customWidth="1"/>
    <col min="11262" max="11262" width="1.5703125" style="229" customWidth="1"/>
    <col min="11263" max="11263" width="4" style="229" customWidth="1"/>
    <col min="11264" max="11264" width="8" style="229" customWidth="1"/>
    <col min="11265" max="11482" width="9.140625" style="229"/>
    <col min="11483" max="11483" width="3.85546875" style="229" bestFit="1" customWidth="1"/>
    <col min="11484" max="11484" width="12.85546875" style="229" customWidth="1"/>
    <col min="11485" max="11485" width="21.28515625" style="229" customWidth="1"/>
    <col min="11486" max="11515" width="2.28515625" style="229" customWidth="1"/>
    <col min="11516" max="11516" width="6.42578125" style="229" customWidth="1"/>
    <col min="11517" max="11517" width="4" style="229" customWidth="1"/>
    <col min="11518" max="11518" width="1.5703125" style="229" customWidth="1"/>
    <col min="11519" max="11519" width="4" style="229" customWidth="1"/>
    <col min="11520" max="11520" width="8" style="229" customWidth="1"/>
    <col min="11521" max="11738" width="9.140625" style="229"/>
    <col min="11739" max="11739" width="3.85546875" style="229" bestFit="1" customWidth="1"/>
    <col min="11740" max="11740" width="12.85546875" style="229" customWidth="1"/>
    <col min="11741" max="11741" width="21.28515625" style="229" customWidth="1"/>
    <col min="11742" max="11771" width="2.28515625" style="229" customWidth="1"/>
    <col min="11772" max="11772" width="6.42578125" style="229" customWidth="1"/>
    <col min="11773" max="11773" width="4" style="229" customWidth="1"/>
    <col min="11774" max="11774" width="1.5703125" style="229" customWidth="1"/>
    <col min="11775" max="11775" width="4" style="229" customWidth="1"/>
    <col min="11776" max="11776" width="8" style="229" customWidth="1"/>
    <col min="11777" max="11994" width="9.140625" style="229"/>
    <col min="11995" max="11995" width="3.85546875" style="229" bestFit="1" customWidth="1"/>
    <col min="11996" max="11996" width="12.85546875" style="229" customWidth="1"/>
    <col min="11997" max="11997" width="21.28515625" style="229" customWidth="1"/>
    <col min="11998" max="12027" width="2.28515625" style="229" customWidth="1"/>
    <col min="12028" max="12028" width="6.42578125" style="229" customWidth="1"/>
    <col min="12029" max="12029" width="4" style="229" customWidth="1"/>
    <col min="12030" max="12030" width="1.5703125" style="229" customWidth="1"/>
    <col min="12031" max="12031" width="4" style="229" customWidth="1"/>
    <col min="12032" max="12032" width="8" style="229" customWidth="1"/>
    <col min="12033" max="12250" width="9.140625" style="229"/>
    <col min="12251" max="12251" width="3.85546875" style="229" bestFit="1" customWidth="1"/>
    <col min="12252" max="12252" width="12.85546875" style="229" customWidth="1"/>
    <col min="12253" max="12253" width="21.28515625" style="229" customWidth="1"/>
    <col min="12254" max="12283" width="2.28515625" style="229" customWidth="1"/>
    <col min="12284" max="12284" width="6.42578125" style="229" customWidth="1"/>
    <col min="12285" max="12285" width="4" style="229" customWidth="1"/>
    <col min="12286" max="12286" width="1.5703125" style="229" customWidth="1"/>
    <col min="12287" max="12287" width="4" style="229" customWidth="1"/>
    <col min="12288" max="12288" width="8" style="229" customWidth="1"/>
    <col min="12289" max="12506" width="9.140625" style="229"/>
    <col min="12507" max="12507" width="3.85546875" style="229" bestFit="1" customWidth="1"/>
    <col min="12508" max="12508" width="12.85546875" style="229" customWidth="1"/>
    <col min="12509" max="12509" width="21.28515625" style="229" customWidth="1"/>
    <col min="12510" max="12539" width="2.28515625" style="229" customWidth="1"/>
    <col min="12540" max="12540" width="6.42578125" style="229" customWidth="1"/>
    <col min="12541" max="12541" width="4" style="229" customWidth="1"/>
    <col min="12542" max="12542" width="1.5703125" style="229" customWidth="1"/>
    <col min="12543" max="12543" width="4" style="229" customWidth="1"/>
    <col min="12544" max="12544" width="8" style="229" customWidth="1"/>
    <col min="12545" max="12762" width="9.140625" style="229"/>
    <col min="12763" max="12763" width="3.85546875" style="229" bestFit="1" customWidth="1"/>
    <col min="12764" max="12764" width="12.85546875" style="229" customWidth="1"/>
    <col min="12765" max="12765" width="21.28515625" style="229" customWidth="1"/>
    <col min="12766" max="12795" width="2.28515625" style="229" customWidth="1"/>
    <col min="12796" max="12796" width="6.42578125" style="229" customWidth="1"/>
    <col min="12797" max="12797" width="4" style="229" customWidth="1"/>
    <col min="12798" max="12798" width="1.5703125" style="229" customWidth="1"/>
    <col min="12799" max="12799" width="4" style="229" customWidth="1"/>
    <col min="12800" max="12800" width="8" style="229" customWidth="1"/>
    <col min="12801" max="13018" width="9.140625" style="229"/>
    <col min="13019" max="13019" width="3.85546875" style="229" bestFit="1" customWidth="1"/>
    <col min="13020" max="13020" width="12.85546875" style="229" customWidth="1"/>
    <col min="13021" max="13021" width="21.28515625" style="229" customWidth="1"/>
    <col min="13022" max="13051" width="2.28515625" style="229" customWidth="1"/>
    <col min="13052" max="13052" width="6.42578125" style="229" customWidth="1"/>
    <col min="13053" max="13053" width="4" style="229" customWidth="1"/>
    <col min="13054" max="13054" width="1.5703125" style="229" customWidth="1"/>
    <col min="13055" max="13055" width="4" style="229" customWidth="1"/>
    <col min="13056" max="13056" width="8" style="229" customWidth="1"/>
    <col min="13057" max="13274" width="9.140625" style="229"/>
    <col min="13275" max="13275" width="3.85546875" style="229" bestFit="1" customWidth="1"/>
    <col min="13276" max="13276" width="12.85546875" style="229" customWidth="1"/>
    <col min="13277" max="13277" width="21.28515625" style="229" customWidth="1"/>
    <col min="13278" max="13307" width="2.28515625" style="229" customWidth="1"/>
    <col min="13308" max="13308" width="6.42578125" style="229" customWidth="1"/>
    <col min="13309" max="13309" width="4" style="229" customWidth="1"/>
    <col min="13310" max="13310" width="1.5703125" style="229" customWidth="1"/>
    <col min="13311" max="13311" width="4" style="229" customWidth="1"/>
    <col min="13312" max="13312" width="8" style="229" customWidth="1"/>
    <col min="13313" max="13530" width="9.140625" style="229"/>
    <col min="13531" max="13531" width="3.85546875" style="229" bestFit="1" customWidth="1"/>
    <col min="13532" max="13532" width="12.85546875" style="229" customWidth="1"/>
    <col min="13533" max="13533" width="21.28515625" style="229" customWidth="1"/>
    <col min="13534" max="13563" width="2.28515625" style="229" customWidth="1"/>
    <col min="13564" max="13564" width="6.42578125" style="229" customWidth="1"/>
    <col min="13565" max="13565" width="4" style="229" customWidth="1"/>
    <col min="13566" max="13566" width="1.5703125" style="229" customWidth="1"/>
    <col min="13567" max="13567" width="4" style="229" customWidth="1"/>
    <col min="13568" max="13568" width="8" style="229" customWidth="1"/>
    <col min="13569" max="13786" width="9.140625" style="229"/>
    <col min="13787" max="13787" width="3.85546875" style="229" bestFit="1" customWidth="1"/>
    <col min="13788" max="13788" width="12.85546875" style="229" customWidth="1"/>
    <col min="13789" max="13789" width="21.28515625" style="229" customWidth="1"/>
    <col min="13790" max="13819" width="2.28515625" style="229" customWidth="1"/>
    <col min="13820" max="13820" width="6.42578125" style="229" customWidth="1"/>
    <col min="13821" max="13821" width="4" style="229" customWidth="1"/>
    <col min="13822" max="13822" width="1.5703125" style="229" customWidth="1"/>
    <col min="13823" max="13823" width="4" style="229" customWidth="1"/>
    <col min="13824" max="13824" width="8" style="229" customWidth="1"/>
    <col min="13825" max="14042" width="9.140625" style="229"/>
    <col min="14043" max="14043" width="3.85546875" style="229" bestFit="1" customWidth="1"/>
    <col min="14044" max="14044" width="12.85546875" style="229" customWidth="1"/>
    <col min="14045" max="14045" width="21.28515625" style="229" customWidth="1"/>
    <col min="14046" max="14075" width="2.28515625" style="229" customWidth="1"/>
    <col min="14076" max="14076" width="6.42578125" style="229" customWidth="1"/>
    <col min="14077" max="14077" width="4" style="229" customWidth="1"/>
    <col min="14078" max="14078" width="1.5703125" style="229" customWidth="1"/>
    <col min="14079" max="14079" width="4" style="229" customWidth="1"/>
    <col min="14080" max="14080" width="8" style="229" customWidth="1"/>
    <col min="14081" max="14298" width="9.140625" style="229"/>
    <col min="14299" max="14299" width="3.85546875" style="229" bestFit="1" customWidth="1"/>
    <col min="14300" max="14300" width="12.85546875" style="229" customWidth="1"/>
    <col min="14301" max="14301" width="21.28515625" style="229" customWidth="1"/>
    <col min="14302" max="14331" width="2.28515625" style="229" customWidth="1"/>
    <col min="14332" max="14332" width="6.42578125" style="229" customWidth="1"/>
    <col min="14333" max="14333" width="4" style="229" customWidth="1"/>
    <col min="14334" max="14334" width="1.5703125" style="229" customWidth="1"/>
    <col min="14335" max="14335" width="4" style="229" customWidth="1"/>
    <col min="14336" max="14336" width="8" style="229" customWidth="1"/>
    <col min="14337" max="14554" width="9.140625" style="229"/>
    <col min="14555" max="14555" width="3.85546875" style="229" bestFit="1" customWidth="1"/>
    <col min="14556" max="14556" width="12.85546875" style="229" customWidth="1"/>
    <col min="14557" max="14557" width="21.28515625" style="229" customWidth="1"/>
    <col min="14558" max="14587" width="2.28515625" style="229" customWidth="1"/>
    <col min="14588" max="14588" width="6.42578125" style="229" customWidth="1"/>
    <col min="14589" max="14589" width="4" style="229" customWidth="1"/>
    <col min="14590" max="14590" width="1.5703125" style="229" customWidth="1"/>
    <col min="14591" max="14591" width="4" style="229" customWidth="1"/>
    <col min="14592" max="14592" width="8" style="229" customWidth="1"/>
    <col min="14593" max="14810" width="9.140625" style="229"/>
    <col min="14811" max="14811" width="3.85546875" style="229" bestFit="1" customWidth="1"/>
    <col min="14812" max="14812" width="12.85546875" style="229" customWidth="1"/>
    <col min="14813" max="14813" width="21.28515625" style="229" customWidth="1"/>
    <col min="14814" max="14843" width="2.28515625" style="229" customWidth="1"/>
    <col min="14844" max="14844" width="6.42578125" style="229" customWidth="1"/>
    <col min="14845" max="14845" width="4" style="229" customWidth="1"/>
    <col min="14846" max="14846" width="1.5703125" style="229" customWidth="1"/>
    <col min="14847" max="14847" width="4" style="229" customWidth="1"/>
    <col min="14848" max="14848" width="8" style="229" customWidth="1"/>
    <col min="14849" max="15066" width="9.140625" style="229"/>
    <col min="15067" max="15067" width="3.85546875" style="229" bestFit="1" customWidth="1"/>
    <col min="15068" max="15068" width="12.85546875" style="229" customWidth="1"/>
    <col min="15069" max="15069" width="21.28515625" style="229" customWidth="1"/>
    <col min="15070" max="15099" width="2.28515625" style="229" customWidth="1"/>
    <col min="15100" max="15100" width="6.42578125" style="229" customWidth="1"/>
    <col min="15101" max="15101" width="4" style="229" customWidth="1"/>
    <col min="15102" max="15102" width="1.5703125" style="229" customWidth="1"/>
    <col min="15103" max="15103" width="4" style="229" customWidth="1"/>
    <col min="15104" max="15104" width="8" style="229" customWidth="1"/>
    <col min="15105" max="15322" width="9.140625" style="229"/>
    <col min="15323" max="15323" width="3.85546875" style="229" bestFit="1" customWidth="1"/>
    <col min="15324" max="15324" width="12.85546875" style="229" customWidth="1"/>
    <col min="15325" max="15325" width="21.28515625" style="229" customWidth="1"/>
    <col min="15326" max="15355" width="2.28515625" style="229" customWidth="1"/>
    <col min="15356" max="15356" width="6.42578125" style="229" customWidth="1"/>
    <col min="15357" max="15357" width="4" style="229" customWidth="1"/>
    <col min="15358" max="15358" width="1.5703125" style="229" customWidth="1"/>
    <col min="15359" max="15359" width="4" style="229" customWidth="1"/>
    <col min="15360" max="15360" width="8" style="229" customWidth="1"/>
    <col min="15361" max="15578" width="9.140625" style="229"/>
    <col min="15579" max="15579" width="3.85546875" style="229" bestFit="1" customWidth="1"/>
    <col min="15580" max="15580" width="12.85546875" style="229" customWidth="1"/>
    <col min="15581" max="15581" width="21.28515625" style="229" customWidth="1"/>
    <col min="15582" max="15611" width="2.28515625" style="229" customWidth="1"/>
    <col min="15612" max="15612" width="6.42578125" style="229" customWidth="1"/>
    <col min="15613" max="15613" width="4" style="229" customWidth="1"/>
    <col min="15614" max="15614" width="1.5703125" style="229" customWidth="1"/>
    <col min="15615" max="15615" width="4" style="229" customWidth="1"/>
    <col min="15616" max="15616" width="8" style="229" customWidth="1"/>
    <col min="15617" max="15834" width="9.140625" style="229"/>
    <col min="15835" max="15835" width="3.85546875" style="229" bestFit="1" customWidth="1"/>
    <col min="15836" max="15836" width="12.85546875" style="229" customWidth="1"/>
    <col min="15837" max="15837" width="21.28515625" style="229" customWidth="1"/>
    <col min="15838" max="15867" width="2.28515625" style="229" customWidth="1"/>
    <col min="15868" max="15868" width="6.42578125" style="229" customWidth="1"/>
    <col min="15869" max="15869" width="4" style="229" customWidth="1"/>
    <col min="15870" max="15870" width="1.5703125" style="229" customWidth="1"/>
    <col min="15871" max="15871" width="4" style="229" customWidth="1"/>
    <col min="15872" max="15872" width="8" style="229" customWidth="1"/>
    <col min="15873" max="16090" width="9.140625" style="229"/>
    <col min="16091" max="16091" width="3.85546875" style="229" bestFit="1" customWidth="1"/>
    <col min="16092" max="16092" width="12.85546875" style="229" customWidth="1"/>
    <col min="16093" max="16093" width="21.28515625" style="229" customWidth="1"/>
    <col min="16094" max="16123" width="2.28515625" style="229" customWidth="1"/>
    <col min="16124" max="16124" width="6.42578125" style="229" customWidth="1"/>
    <col min="16125" max="16125" width="4" style="229" customWidth="1"/>
    <col min="16126" max="16126" width="1.5703125" style="229" customWidth="1"/>
    <col min="16127" max="16127" width="4" style="229" customWidth="1"/>
    <col min="16128" max="16128" width="8" style="229" customWidth="1"/>
    <col min="16129" max="16384" width="9.140625" style="229"/>
  </cols>
  <sheetData>
    <row r="1" spans="1:35" ht="44.25" customHeight="1">
      <c r="B1" s="687" t="s">
        <v>281</v>
      </c>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464"/>
    </row>
    <row r="2" spans="1:35" ht="4.5" customHeight="1"/>
    <row r="3" spans="1:35" ht="12.75" customHeight="1" thickBot="1">
      <c r="A3" s="233" t="s">
        <v>203</v>
      </c>
      <c r="B3" s="234"/>
      <c r="C3" s="234" t="s">
        <v>204</v>
      </c>
      <c r="D3" s="466"/>
      <c r="E3" s="466">
        <v>1</v>
      </c>
      <c r="F3" s="466"/>
      <c r="G3" s="466"/>
      <c r="H3" s="466">
        <v>2</v>
      </c>
      <c r="I3" s="466"/>
      <c r="J3" s="466"/>
      <c r="K3" s="466">
        <v>3</v>
      </c>
      <c r="L3" s="466"/>
      <c r="M3" s="466"/>
      <c r="N3" s="466">
        <v>4</v>
      </c>
      <c r="O3" s="466"/>
      <c r="P3" s="466"/>
      <c r="Q3" s="466">
        <v>5</v>
      </c>
      <c r="R3" s="466"/>
      <c r="S3" s="466"/>
      <c r="T3" s="466">
        <v>6</v>
      </c>
      <c r="U3" s="466"/>
      <c r="V3" s="466"/>
      <c r="W3" s="466">
        <v>7</v>
      </c>
      <c r="X3" s="466"/>
      <c r="Y3" s="466"/>
      <c r="Z3" s="466">
        <v>8</v>
      </c>
      <c r="AA3" s="466"/>
      <c r="AB3" s="465" t="s">
        <v>1</v>
      </c>
      <c r="AC3" s="664" t="s">
        <v>205</v>
      </c>
      <c r="AD3" s="664"/>
      <c r="AE3" s="664"/>
      <c r="AF3" s="234" t="s">
        <v>2</v>
      </c>
      <c r="AG3" s="335"/>
    </row>
    <row r="4" spans="1:35" ht="12.95" customHeight="1">
      <c r="A4" s="645">
        <v>1</v>
      </c>
      <c r="B4" s="258" t="s">
        <v>3</v>
      </c>
      <c r="C4" s="321" t="s">
        <v>43</v>
      </c>
      <c r="D4" s="239"/>
      <c r="E4" s="240"/>
      <c r="F4" s="241"/>
      <c r="G4" s="309"/>
      <c r="H4" s="246">
        <v>1</v>
      </c>
      <c r="I4" s="247"/>
      <c r="J4" s="286"/>
      <c r="K4" s="287">
        <v>2</v>
      </c>
      <c r="L4" s="288"/>
      <c r="M4" s="309"/>
      <c r="N4" s="246">
        <v>1</v>
      </c>
      <c r="O4" s="247"/>
      <c r="P4" s="242"/>
      <c r="Q4" s="243">
        <v>0</v>
      </c>
      <c r="R4" s="244"/>
      <c r="S4" s="286"/>
      <c r="T4" s="287">
        <v>2</v>
      </c>
      <c r="U4" s="288"/>
      <c r="V4" s="348"/>
      <c r="W4" s="243">
        <v>0</v>
      </c>
      <c r="X4" s="244"/>
      <c r="Y4" s="245"/>
      <c r="Z4" s="246">
        <v>1</v>
      </c>
      <c r="AA4" s="252"/>
      <c r="AB4" s="647">
        <f>SUM(E4+H4+K4+N4+Q4+T4+W4+Z4)</f>
        <v>7</v>
      </c>
      <c r="AC4" s="649">
        <f>SUM(D5+G5+J5+M5+P5+S5+V5+Y5)</f>
        <v>13</v>
      </c>
      <c r="AD4" s="651" t="s">
        <v>206</v>
      </c>
      <c r="AE4" s="653">
        <f>SUM(F5+I5+L5+O5+R5+U5+X5+AA5)</f>
        <v>12</v>
      </c>
      <c r="AF4" s="683">
        <v>5</v>
      </c>
      <c r="AG4" s="334"/>
    </row>
    <row r="5" spans="1:35" ht="12.95" customHeight="1" thickBot="1">
      <c r="A5" s="646"/>
      <c r="B5" s="301" t="s">
        <v>3</v>
      </c>
      <c r="C5" s="322" t="s">
        <v>280</v>
      </c>
      <c r="D5" s="260"/>
      <c r="E5" s="261"/>
      <c r="F5" s="262"/>
      <c r="G5" s="312">
        <v>2</v>
      </c>
      <c r="H5" s="267"/>
      <c r="I5" s="268">
        <v>2</v>
      </c>
      <c r="J5" s="291">
        <v>3</v>
      </c>
      <c r="K5" s="292"/>
      <c r="L5" s="293">
        <v>0</v>
      </c>
      <c r="M5" s="312">
        <v>2</v>
      </c>
      <c r="N5" s="267"/>
      <c r="O5" s="268">
        <v>2</v>
      </c>
      <c r="P5" s="263">
        <v>1</v>
      </c>
      <c r="Q5" s="264"/>
      <c r="R5" s="265">
        <v>3</v>
      </c>
      <c r="S5" s="291">
        <v>3</v>
      </c>
      <c r="T5" s="292"/>
      <c r="U5" s="293">
        <v>0</v>
      </c>
      <c r="V5" s="276">
        <v>0</v>
      </c>
      <c r="W5" s="264"/>
      <c r="X5" s="265">
        <v>3</v>
      </c>
      <c r="Y5" s="381" t="s">
        <v>212</v>
      </c>
      <c r="Z5" s="267"/>
      <c r="AA5" s="274">
        <v>2</v>
      </c>
      <c r="AB5" s="648"/>
      <c r="AC5" s="650"/>
      <c r="AD5" s="652"/>
      <c r="AE5" s="654"/>
      <c r="AF5" s="684"/>
      <c r="AG5" s="334"/>
    </row>
    <row r="6" spans="1:35" ht="12.95" customHeight="1">
      <c r="A6" s="645">
        <v>2</v>
      </c>
      <c r="B6" s="258" t="s">
        <v>13</v>
      </c>
      <c r="C6" s="238" t="s">
        <v>14</v>
      </c>
      <c r="D6" s="245"/>
      <c r="E6" s="246">
        <v>1</v>
      </c>
      <c r="F6" s="252"/>
      <c r="G6" s="280"/>
      <c r="H6" s="281"/>
      <c r="I6" s="282"/>
      <c r="J6" s="283"/>
      <c r="K6" s="278">
        <v>2</v>
      </c>
      <c r="L6" s="279"/>
      <c r="M6" s="286"/>
      <c r="N6" s="287">
        <v>2</v>
      </c>
      <c r="O6" s="288"/>
      <c r="P6" s="295"/>
      <c r="Q6" s="243">
        <v>0</v>
      </c>
      <c r="R6" s="254"/>
      <c r="S6" s="283"/>
      <c r="T6" s="278">
        <v>2</v>
      </c>
      <c r="U6" s="279"/>
      <c r="V6" s="295"/>
      <c r="W6" s="243">
        <v>0</v>
      </c>
      <c r="X6" s="254"/>
      <c r="Y6" s="283"/>
      <c r="Z6" s="278">
        <v>2</v>
      </c>
      <c r="AA6" s="279"/>
      <c r="AB6" s="647">
        <f t="shared" ref="AB6" si="0">SUM(E6+H6+K6+N6+Q6+T6+W6+Z6)</f>
        <v>9</v>
      </c>
      <c r="AC6" s="649">
        <f t="shared" ref="AC6" si="1">SUM(D7+G7+J7+M7+P7+S7+V7+Y7)</f>
        <v>15</v>
      </c>
      <c r="AD6" s="651" t="s">
        <v>206</v>
      </c>
      <c r="AE6" s="653">
        <f t="shared" ref="AE6" si="2">SUM(F7+I7+L7+O7+R7+U7+X7+AA7)</f>
        <v>10</v>
      </c>
      <c r="AF6" s="685">
        <v>3</v>
      </c>
      <c r="AG6" s="334"/>
    </row>
    <row r="7" spans="1:35" ht="12.95" customHeight="1" thickBot="1">
      <c r="A7" s="646">
        <v>2</v>
      </c>
      <c r="B7" s="289" t="s">
        <v>29</v>
      </c>
      <c r="C7" s="368" t="s">
        <v>30</v>
      </c>
      <c r="D7" s="381">
        <v>2</v>
      </c>
      <c r="E7" s="267"/>
      <c r="F7" s="274">
        <v>2</v>
      </c>
      <c r="G7" s="280"/>
      <c r="H7" s="281"/>
      <c r="I7" s="282"/>
      <c r="J7" s="283">
        <v>3</v>
      </c>
      <c r="K7" s="278"/>
      <c r="L7" s="279">
        <v>0</v>
      </c>
      <c r="M7" s="291">
        <v>3</v>
      </c>
      <c r="N7" s="292"/>
      <c r="O7" s="293">
        <v>0</v>
      </c>
      <c r="P7" s="302">
        <v>0</v>
      </c>
      <c r="Q7" s="264"/>
      <c r="R7" s="270">
        <v>3</v>
      </c>
      <c r="S7" s="283">
        <v>3</v>
      </c>
      <c r="T7" s="278"/>
      <c r="U7" s="279">
        <v>1</v>
      </c>
      <c r="V7" s="302">
        <v>1</v>
      </c>
      <c r="W7" s="264"/>
      <c r="X7" s="270">
        <v>3</v>
      </c>
      <c r="Y7" s="283">
        <v>3</v>
      </c>
      <c r="Z7" s="278"/>
      <c r="AA7" s="279">
        <v>1</v>
      </c>
      <c r="AB7" s="648"/>
      <c r="AC7" s="650"/>
      <c r="AD7" s="652"/>
      <c r="AE7" s="654"/>
      <c r="AF7" s="686"/>
      <c r="AG7" s="334"/>
    </row>
    <row r="8" spans="1:35" ht="12.95" customHeight="1">
      <c r="A8" s="645">
        <v>3</v>
      </c>
      <c r="B8" s="258" t="s">
        <v>40</v>
      </c>
      <c r="C8" s="238" t="s">
        <v>41</v>
      </c>
      <c r="D8" s="295"/>
      <c r="E8" s="243">
        <v>0</v>
      </c>
      <c r="F8" s="254"/>
      <c r="G8" s="242"/>
      <c r="H8" s="243">
        <v>0</v>
      </c>
      <c r="I8" s="244"/>
      <c r="J8" s="296"/>
      <c r="K8" s="297"/>
      <c r="L8" s="298"/>
      <c r="M8" s="283"/>
      <c r="N8" s="278">
        <v>2</v>
      </c>
      <c r="O8" s="279"/>
      <c r="P8" s="455"/>
      <c r="Q8" s="468">
        <v>0</v>
      </c>
      <c r="R8" s="257"/>
      <c r="S8" s="245"/>
      <c r="T8" s="246">
        <v>1</v>
      </c>
      <c r="U8" s="252"/>
      <c r="V8" s="242"/>
      <c r="W8" s="243">
        <v>0</v>
      </c>
      <c r="X8" s="244"/>
      <c r="Y8" s="295"/>
      <c r="Z8" s="243">
        <v>0</v>
      </c>
      <c r="AA8" s="254"/>
      <c r="AB8" s="647">
        <f t="shared" ref="AB8" si="3">SUM(E8+H8+K8+N8+Q8+T8+W8+Z8)</f>
        <v>3</v>
      </c>
      <c r="AC8" s="649">
        <f t="shared" ref="AC8" si="4">SUM(D9+G9+J9+M9+P9+S9+V9+Y9)</f>
        <v>6</v>
      </c>
      <c r="AD8" s="656" t="s">
        <v>206</v>
      </c>
      <c r="AE8" s="653">
        <f t="shared" ref="AE8" si="5">SUM(F9+I9+L9+O9+R9+U9+X9+AA9)</f>
        <v>17</v>
      </c>
      <c r="AF8" s="683">
        <v>8</v>
      </c>
      <c r="AG8" s="334"/>
    </row>
    <row r="9" spans="1:35" ht="12.95" customHeight="1" thickBot="1">
      <c r="A9" s="646"/>
      <c r="B9" s="258" t="s">
        <v>40</v>
      </c>
      <c r="C9" s="259" t="s">
        <v>223</v>
      </c>
      <c r="D9" s="302">
        <v>0</v>
      </c>
      <c r="E9" s="264"/>
      <c r="F9" s="270">
        <v>3</v>
      </c>
      <c r="G9" s="263">
        <v>0</v>
      </c>
      <c r="H9" s="264"/>
      <c r="I9" s="265">
        <v>3</v>
      </c>
      <c r="J9" s="303"/>
      <c r="K9" s="261"/>
      <c r="L9" s="262"/>
      <c r="M9" s="283">
        <v>3</v>
      </c>
      <c r="N9" s="278"/>
      <c r="O9" s="279">
        <v>0</v>
      </c>
      <c r="P9" s="469">
        <v>0</v>
      </c>
      <c r="Q9" s="264"/>
      <c r="R9" s="265">
        <v>3</v>
      </c>
      <c r="S9" s="381">
        <v>2</v>
      </c>
      <c r="T9" s="267"/>
      <c r="U9" s="274">
        <v>2</v>
      </c>
      <c r="V9" s="263">
        <v>1</v>
      </c>
      <c r="W9" s="264"/>
      <c r="X9" s="265">
        <v>3</v>
      </c>
      <c r="Y9" s="302">
        <v>0</v>
      </c>
      <c r="Z9" s="264"/>
      <c r="AA9" s="270">
        <v>3</v>
      </c>
      <c r="AB9" s="648"/>
      <c r="AC9" s="650"/>
      <c r="AD9" s="656"/>
      <c r="AE9" s="654"/>
      <c r="AF9" s="684"/>
      <c r="AG9" s="334"/>
    </row>
    <row r="10" spans="1:35" ht="12.95" customHeight="1">
      <c r="A10" s="659">
        <v>4</v>
      </c>
      <c r="B10" s="258" t="s">
        <v>40</v>
      </c>
      <c r="C10" s="277" t="s">
        <v>20</v>
      </c>
      <c r="D10" s="245"/>
      <c r="E10" s="246">
        <v>1</v>
      </c>
      <c r="F10" s="252"/>
      <c r="G10" s="242"/>
      <c r="H10" s="243">
        <v>0</v>
      </c>
      <c r="I10" s="244"/>
      <c r="J10" s="242"/>
      <c r="K10" s="243">
        <v>0</v>
      </c>
      <c r="L10" s="244"/>
      <c r="M10" s="280"/>
      <c r="N10" s="281"/>
      <c r="O10" s="282"/>
      <c r="P10" s="299"/>
      <c r="Q10" s="287">
        <v>2</v>
      </c>
      <c r="R10" s="300"/>
      <c r="S10" s="245"/>
      <c r="T10" s="246">
        <v>1</v>
      </c>
      <c r="U10" s="252"/>
      <c r="V10" s="245"/>
      <c r="W10" s="246">
        <v>1</v>
      </c>
      <c r="X10" s="252"/>
      <c r="Y10" s="245"/>
      <c r="Z10" s="246">
        <v>1</v>
      </c>
      <c r="AA10" s="252"/>
      <c r="AB10" s="647">
        <f t="shared" ref="AB10" si="6">SUM(E10+H10+K10+N10+Q10+T10+W10+Z10)</f>
        <v>6</v>
      </c>
      <c r="AC10" s="649">
        <f t="shared" ref="AC10" si="7">SUM(D11+G11+J11+M11+P11+S11+V11+Y11)</f>
        <v>11</v>
      </c>
      <c r="AD10" s="651" t="s">
        <v>206</v>
      </c>
      <c r="AE10" s="653">
        <f t="shared" ref="AE10" si="8">SUM(F11+I11+L11+O11+R11+U11+X11+AA11)</f>
        <v>14</v>
      </c>
      <c r="AF10" s="683">
        <v>6</v>
      </c>
      <c r="AG10" s="334"/>
    </row>
    <row r="11" spans="1:35" ht="12.95" customHeight="1" thickBot="1">
      <c r="A11" s="660">
        <v>4</v>
      </c>
      <c r="B11" s="258" t="s">
        <v>40</v>
      </c>
      <c r="C11" s="290" t="s">
        <v>154</v>
      </c>
      <c r="D11" s="381">
        <v>2</v>
      </c>
      <c r="E11" s="267"/>
      <c r="F11" s="274">
        <v>2</v>
      </c>
      <c r="G11" s="263">
        <v>0</v>
      </c>
      <c r="H11" s="264"/>
      <c r="I11" s="265">
        <v>3</v>
      </c>
      <c r="J11" s="263">
        <v>0</v>
      </c>
      <c r="K11" s="264"/>
      <c r="L11" s="265">
        <v>3</v>
      </c>
      <c r="M11" s="280"/>
      <c r="N11" s="281"/>
      <c r="O11" s="282"/>
      <c r="P11" s="304">
        <v>3</v>
      </c>
      <c r="Q11" s="292"/>
      <c r="R11" s="305">
        <v>0</v>
      </c>
      <c r="S11" s="381">
        <v>2</v>
      </c>
      <c r="T11" s="267"/>
      <c r="U11" s="274">
        <v>2</v>
      </c>
      <c r="V11" s="381">
        <v>2</v>
      </c>
      <c r="W11" s="267"/>
      <c r="X11" s="274">
        <v>2</v>
      </c>
      <c r="Y11" s="381">
        <v>2</v>
      </c>
      <c r="Z11" s="267"/>
      <c r="AA11" s="274">
        <v>2</v>
      </c>
      <c r="AB11" s="648"/>
      <c r="AC11" s="650"/>
      <c r="AD11" s="652"/>
      <c r="AE11" s="654"/>
      <c r="AF11" s="684"/>
      <c r="AG11" s="334"/>
    </row>
    <row r="12" spans="1:35" ht="12.95" customHeight="1">
      <c r="A12" s="645">
        <v>5</v>
      </c>
      <c r="B12" s="258" t="s">
        <v>3</v>
      </c>
      <c r="C12" s="238" t="s">
        <v>166</v>
      </c>
      <c r="D12" s="286"/>
      <c r="E12" s="287">
        <v>2</v>
      </c>
      <c r="F12" s="288"/>
      <c r="G12" s="343"/>
      <c r="H12" s="287">
        <v>2</v>
      </c>
      <c r="I12" s="288"/>
      <c r="J12" s="343"/>
      <c r="K12" s="287">
        <v>2</v>
      </c>
      <c r="L12" s="288"/>
      <c r="M12" s="455"/>
      <c r="N12" s="468">
        <v>0</v>
      </c>
      <c r="O12" s="257"/>
      <c r="P12" s="296"/>
      <c r="Q12" s="317"/>
      <c r="R12" s="298"/>
      <c r="S12" s="283"/>
      <c r="T12" s="278">
        <v>2</v>
      </c>
      <c r="U12" s="279"/>
      <c r="V12" s="348"/>
      <c r="W12" s="248">
        <v>0</v>
      </c>
      <c r="X12" s="244"/>
      <c r="Y12" s="245"/>
      <c r="Z12" s="246">
        <v>1</v>
      </c>
      <c r="AA12" s="252"/>
      <c r="AB12" s="647">
        <f t="shared" ref="AB12" si="9">SUM(E12+H12+K12+N12+Q12+T12+W12+Z12)</f>
        <v>9</v>
      </c>
      <c r="AC12" s="649">
        <f t="shared" ref="AC12" si="10">SUM(D13+G13+J13+M13+P13+S13+V13+Y13)</f>
        <v>14</v>
      </c>
      <c r="AD12" s="656" t="s">
        <v>206</v>
      </c>
      <c r="AE12" s="653">
        <f t="shared" ref="AE12" si="11">SUM(F13+I13+L13+O13+R13+U13+X13+AA13)</f>
        <v>10</v>
      </c>
      <c r="AF12" s="685" t="s">
        <v>212</v>
      </c>
      <c r="AG12" s="334"/>
    </row>
    <row r="13" spans="1:35" ht="12.95" customHeight="1" thickBot="1">
      <c r="A13" s="646">
        <v>5</v>
      </c>
      <c r="B13" s="258" t="s">
        <v>3</v>
      </c>
      <c r="C13" s="368" t="s">
        <v>22</v>
      </c>
      <c r="D13" s="291">
        <v>3</v>
      </c>
      <c r="E13" s="292"/>
      <c r="F13" s="293">
        <v>1</v>
      </c>
      <c r="G13" s="323">
        <v>3</v>
      </c>
      <c r="H13" s="292"/>
      <c r="I13" s="293">
        <v>0</v>
      </c>
      <c r="J13" s="323">
        <v>3</v>
      </c>
      <c r="K13" s="292"/>
      <c r="L13" s="293">
        <v>0</v>
      </c>
      <c r="M13" s="469">
        <v>0</v>
      </c>
      <c r="N13" s="264"/>
      <c r="O13" s="265">
        <v>3</v>
      </c>
      <c r="P13" s="303"/>
      <c r="Q13" s="320"/>
      <c r="R13" s="262"/>
      <c r="S13" s="283">
        <v>3</v>
      </c>
      <c r="T13" s="278"/>
      <c r="U13" s="279">
        <v>1</v>
      </c>
      <c r="V13" s="470">
        <v>0</v>
      </c>
      <c r="W13" s="264"/>
      <c r="X13" s="265">
        <v>3</v>
      </c>
      <c r="Y13" s="381">
        <v>2</v>
      </c>
      <c r="Z13" s="267"/>
      <c r="AA13" s="274">
        <v>2</v>
      </c>
      <c r="AB13" s="648"/>
      <c r="AC13" s="650"/>
      <c r="AD13" s="656"/>
      <c r="AE13" s="654"/>
      <c r="AF13" s="686"/>
      <c r="AG13" s="334"/>
    </row>
    <row r="14" spans="1:35" ht="12.95" customHeight="1">
      <c r="A14" s="659">
        <v>6</v>
      </c>
      <c r="B14" s="237" t="s">
        <v>36</v>
      </c>
      <c r="C14" s="366" t="s">
        <v>37</v>
      </c>
      <c r="D14" s="255"/>
      <c r="E14" s="468">
        <v>0</v>
      </c>
      <c r="F14" s="257"/>
      <c r="G14" s="295"/>
      <c r="H14" s="243">
        <v>0</v>
      </c>
      <c r="I14" s="254"/>
      <c r="J14" s="245"/>
      <c r="K14" s="246">
        <v>1</v>
      </c>
      <c r="L14" s="252"/>
      <c r="M14" s="245"/>
      <c r="N14" s="246">
        <v>1</v>
      </c>
      <c r="O14" s="252"/>
      <c r="P14" s="242"/>
      <c r="Q14" s="243">
        <v>0</v>
      </c>
      <c r="R14" s="244"/>
      <c r="S14" s="280"/>
      <c r="T14" s="282"/>
      <c r="U14" s="282"/>
      <c r="V14" s="245"/>
      <c r="W14" s="246">
        <v>1</v>
      </c>
      <c r="X14" s="252"/>
      <c r="Y14" s="245"/>
      <c r="Z14" s="246">
        <v>1</v>
      </c>
      <c r="AA14" s="252"/>
      <c r="AB14" s="647">
        <f t="shared" ref="AB14" si="12">SUM(E14+H14+K14+N14+Q14+T14+W14+Z14)</f>
        <v>4</v>
      </c>
      <c r="AC14" s="649">
        <f t="shared" ref="AC14" si="13">SUM(D15+G15+J15+M15+P15+S15+V15+Y15)</f>
        <v>10</v>
      </c>
      <c r="AD14" s="651" t="s">
        <v>206</v>
      </c>
      <c r="AE14" s="653">
        <f t="shared" ref="AE14" si="14">SUM(F15+I15+L15+O15+R15+U15+X15+AA15)</f>
        <v>17</v>
      </c>
      <c r="AF14" s="683">
        <v>7</v>
      </c>
      <c r="AG14" s="334"/>
      <c r="AI14" s="229" t="s">
        <v>216</v>
      </c>
    </row>
    <row r="15" spans="1:35" ht="12.95" customHeight="1" thickBot="1">
      <c r="A15" s="660"/>
      <c r="B15" s="301" t="s">
        <v>3</v>
      </c>
      <c r="C15" s="365" t="s">
        <v>31</v>
      </c>
      <c r="D15" s="469">
        <v>0</v>
      </c>
      <c r="E15" s="264"/>
      <c r="F15" s="265">
        <v>3</v>
      </c>
      <c r="G15" s="302">
        <v>1</v>
      </c>
      <c r="H15" s="264"/>
      <c r="I15" s="270">
        <v>3</v>
      </c>
      <c r="J15" s="381">
        <v>2</v>
      </c>
      <c r="K15" s="267"/>
      <c r="L15" s="274">
        <v>2</v>
      </c>
      <c r="M15" s="381">
        <v>2</v>
      </c>
      <c r="N15" s="267"/>
      <c r="O15" s="274">
        <v>2</v>
      </c>
      <c r="P15" s="263">
        <v>1</v>
      </c>
      <c r="Q15" s="264"/>
      <c r="R15" s="265">
        <v>3</v>
      </c>
      <c r="S15" s="280"/>
      <c r="T15" s="282"/>
      <c r="U15" s="282"/>
      <c r="V15" s="381">
        <v>2</v>
      </c>
      <c r="W15" s="267"/>
      <c r="X15" s="274">
        <v>2</v>
      </c>
      <c r="Y15" s="381">
        <v>2</v>
      </c>
      <c r="Z15" s="267"/>
      <c r="AA15" s="274">
        <v>2</v>
      </c>
      <c r="AB15" s="648"/>
      <c r="AC15" s="650"/>
      <c r="AD15" s="652"/>
      <c r="AE15" s="654"/>
      <c r="AF15" s="684"/>
      <c r="AG15" s="334"/>
    </row>
    <row r="16" spans="1:35" ht="12.95" customHeight="1">
      <c r="A16" s="645">
        <v>7</v>
      </c>
      <c r="B16" s="329" t="s">
        <v>17</v>
      </c>
      <c r="C16" s="366" t="s">
        <v>46</v>
      </c>
      <c r="D16" s="299"/>
      <c r="E16" s="287">
        <v>2</v>
      </c>
      <c r="F16" s="300"/>
      <c r="G16" s="343"/>
      <c r="H16" s="287">
        <v>2</v>
      </c>
      <c r="I16" s="288"/>
      <c r="J16" s="343"/>
      <c r="K16" s="287">
        <v>2</v>
      </c>
      <c r="L16" s="288"/>
      <c r="M16" s="245"/>
      <c r="N16" s="246">
        <v>1</v>
      </c>
      <c r="O16" s="252"/>
      <c r="P16" s="283"/>
      <c r="Q16" s="278">
        <v>2</v>
      </c>
      <c r="R16" s="279"/>
      <c r="S16" s="245"/>
      <c r="T16" s="246">
        <v>1</v>
      </c>
      <c r="U16" s="252"/>
      <c r="V16" s="296"/>
      <c r="W16" s="297"/>
      <c r="X16" s="298"/>
      <c r="Y16" s="245"/>
      <c r="Z16" s="246">
        <v>1</v>
      </c>
      <c r="AA16" s="252"/>
      <c r="AB16" s="647">
        <f t="shared" ref="AB16" si="15">SUM(E16+H16+K16+N16+Q16+T16+W16+Z16)</f>
        <v>11</v>
      </c>
      <c r="AC16" s="649">
        <f t="shared" ref="AC16" si="16">SUM(D17+G17+J17+M17+P17+S17+V17+Y17)</f>
        <v>18</v>
      </c>
      <c r="AD16" s="656" t="s">
        <v>206</v>
      </c>
      <c r="AE16" s="653">
        <f t="shared" ref="AE16" si="17">SUM(F17+I17+L17+O17+R17+U17+X17+AA17)</f>
        <v>8</v>
      </c>
      <c r="AF16" s="685">
        <v>1</v>
      </c>
      <c r="AG16" s="334"/>
      <c r="AI16" s="229" t="s">
        <v>216</v>
      </c>
    </row>
    <row r="17" spans="1:256" ht="12.95" customHeight="1" thickBot="1">
      <c r="A17" s="646">
        <v>7</v>
      </c>
      <c r="B17" s="329" t="s">
        <v>17</v>
      </c>
      <c r="C17" s="365" t="s">
        <v>18</v>
      </c>
      <c r="D17" s="304">
        <v>3</v>
      </c>
      <c r="E17" s="292"/>
      <c r="F17" s="305">
        <v>0</v>
      </c>
      <c r="G17" s="323">
        <v>3</v>
      </c>
      <c r="H17" s="292"/>
      <c r="I17" s="293">
        <v>1</v>
      </c>
      <c r="J17" s="323">
        <v>3</v>
      </c>
      <c r="K17" s="292"/>
      <c r="L17" s="293">
        <v>1</v>
      </c>
      <c r="M17" s="381">
        <v>2</v>
      </c>
      <c r="N17" s="267"/>
      <c r="O17" s="274">
        <v>2</v>
      </c>
      <c r="P17" s="283">
        <v>3</v>
      </c>
      <c r="Q17" s="278"/>
      <c r="R17" s="279">
        <v>0</v>
      </c>
      <c r="S17" s="381">
        <v>2</v>
      </c>
      <c r="T17" s="267"/>
      <c r="U17" s="274">
        <v>2</v>
      </c>
      <c r="V17" s="303"/>
      <c r="W17" s="261"/>
      <c r="X17" s="262"/>
      <c r="Y17" s="381">
        <v>2</v>
      </c>
      <c r="Z17" s="267"/>
      <c r="AA17" s="274">
        <v>2</v>
      </c>
      <c r="AB17" s="648"/>
      <c r="AC17" s="650"/>
      <c r="AD17" s="656"/>
      <c r="AE17" s="654"/>
      <c r="AF17" s="686"/>
      <c r="AG17" s="334"/>
    </row>
    <row r="18" spans="1:256" ht="12.95" customHeight="1">
      <c r="A18" s="659">
        <v>8</v>
      </c>
      <c r="B18" s="258" t="s">
        <v>117</v>
      </c>
      <c r="C18" s="366" t="s">
        <v>278</v>
      </c>
      <c r="D18" s="245"/>
      <c r="E18" s="246">
        <v>1</v>
      </c>
      <c r="F18" s="252"/>
      <c r="G18" s="242"/>
      <c r="H18" s="243">
        <v>0</v>
      </c>
      <c r="I18" s="244"/>
      <c r="J18" s="299"/>
      <c r="K18" s="287">
        <v>2</v>
      </c>
      <c r="L18" s="300"/>
      <c r="M18" s="245"/>
      <c r="N18" s="246">
        <v>1</v>
      </c>
      <c r="O18" s="252"/>
      <c r="P18" s="245"/>
      <c r="Q18" s="246">
        <v>1</v>
      </c>
      <c r="R18" s="252"/>
      <c r="S18" s="245"/>
      <c r="T18" s="246">
        <v>1</v>
      </c>
      <c r="U18" s="252"/>
      <c r="V18" s="245"/>
      <c r="W18" s="246">
        <v>1</v>
      </c>
      <c r="X18" s="252"/>
      <c r="Y18" s="239"/>
      <c r="Z18" s="297"/>
      <c r="AA18" s="317"/>
      <c r="AB18" s="647">
        <f t="shared" ref="AB18" si="18">SUM(E18+H18+K18+N18+Q18+T18+W18+Z18)</f>
        <v>7</v>
      </c>
      <c r="AC18" s="649">
        <f t="shared" ref="AC18" si="19">SUM(D19+G19+J19+M19+P19+S19+V19+Y19)</f>
        <v>14</v>
      </c>
      <c r="AD18" s="651" t="s">
        <v>206</v>
      </c>
      <c r="AE18" s="653">
        <f t="shared" ref="AE18" si="20">SUM(F19+I19+L19+O19+R19+U19+X19+AA19)</f>
        <v>13</v>
      </c>
      <c r="AF18" s="683">
        <v>4</v>
      </c>
      <c r="AG18" s="334"/>
    </row>
    <row r="19" spans="1:256" ht="12.95" customHeight="1" thickBot="1">
      <c r="A19" s="660">
        <v>8</v>
      </c>
      <c r="B19" s="301" t="s">
        <v>117</v>
      </c>
      <c r="C19" s="365" t="s">
        <v>279</v>
      </c>
      <c r="D19" s="381" t="s">
        <v>212</v>
      </c>
      <c r="E19" s="267"/>
      <c r="F19" s="274">
        <v>2</v>
      </c>
      <c r="G19" s="263">
        <v>1</v>
      </c>
      <c r="H19" s="264"/>
      <c r="I19" s="265">
        <v>3</v>
      </c>
      <c r="J19" s="304">
        <v>3</v>
      </c>
      <c r="K19" s="292"/>
      <c r="L19" s="305">
        <v>0</v>
      </c>
      <c r="M19" s="381">
        <v>2</v>
      </c>
      <c r="N19" s="267"/>
      <c r="O19" s="274">
        <v>2</v>
      </c>
      <c r="P19" s="381" t="s">
        <v>212</v>
      </c>
      <c r="Q19" s="267"/>
      <c r="R19" s="274">
        <v>2</v>
      </c>
      <c r="S19" s="381">
        <v>2</v>
      </c>
      <c r="T19" s="267"/>
      <c r="U19" s="274">
        <v>2</v>
      </c>
      <c r="V19" s="381">
        <v>2</v>
      </c>
      <c r="W19" s="267"/>
      <c r="X19" s="274">
        <v>2</v>
      </c>
      <c r="Y19" s="260"/>
      <c r="Z19" s="261"/>
      <c r="AA19" s="320"/>
      <c r="AB19" s="648"/>
      <c r="AC19" s="650"/>
      <c r="AD19" s="652"/>
      <c r="AE19" s="654"/>
      <c r="AF19" s="684"/>
      <c r="AG19" s="334"/>
    </row>
    <row r="20" spans="1:256">
      <c r="AC20" s="231">
        <v>101</v>
      </c>
      <c r="AE20" s="231">
        <v>101</v>
      </c>
    </row>
    <row r="21" spans="1:256" customFormat="1" ht="14.1" customHeigh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29"/>
      <c r="AH21" s="229"/>
      <c r="AI21" s="229"/>
      <c r="AJ21" s="229"/>
      <c r="AK21" s="229"/>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c r="A22" s="213"/>
      <c r="B22" s="210"/>
      <c r="C22" s="210"/>
      <c r="D22" s="210"/>
      <c r="E22" s="210"/>
      <c r="F22" s="210"/>
      <c r="G22" s="210"/>
      <c r="H22" s="214"/>
      <c r="I22" s="215"/>
      <c r="J22" s="216"/>
      <c r="K22" s="214"/>
      <c r="L22" s="215"/>
      <c r="M22" s="216"/>
      <c r="N22" s="214"/>
      <c r="O22" s="215"/>
      <c r="P22" s="216"/>
      <c r="Q22" s="214"/>
      <c r="R22" s="215"/>
      <c r="S22" s="216"/>
      <c r="T22" s="214"/>
      <c r="U22" s="215"/>
      <c r="V22" s="214"/>
      <c r="W22" s="214"/>
      <c r="X22" s="215"/>
      <c r="Y22" s="216"/>
      <c r="Z22" s="214"/>
      <c r="AA22" s="215"/>
      <c r="AB22" s="215"/>
      <c r="AC22" s="210"/>
      <c r="AD22" s="210"/>
      <c r="AE22" s="210"/>
      <c r="AF22" s="210"/>
      <c r="AG22" s="229"/>
      <c r="AH22" s="229"/>
      <c r="AI22" s="229"/>
      <c r="AJ22" s="229"/>
      <c r="AK22" s="229"/>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c r="A23" s="213"/>
      <c r="B23" s="210"/>
      <c r="C23" s="210"/>
      <c r="D23" s="210"/>
      <c r="E23" s="210"/>
      <c r="F23" s="210"/>
      <c r="G23" s="210"/>
      <c r="H23" s="214"/>
      <c r="I23" s="210"/>
      <c r="J23" s="216"/>
      <c r="K23" s="214"/>
      <c r="L23" s="215"/>
      <c r="M23" s="216"/>
      <c r="N23" s="214"/>
      <c r="O23" s="215"/>
      <c r="P23" s="216"/>
      <c r="Q23" s="214"/>
      <c r="R23" s="215"/>
      <c r="S23" s="216"/>
      <c r="T23" s="214"/>
      <c r="U23" s="215"/>
      <c r="V23" s="216"/>
      <c r="W23" s="214"/>
      <c r="X23" s="215"/>
      <c r="Y23" s="216"/>
      <c r="Z23" s="216"/>
      <c r="AA23" s="215"/>
      <c r="AB23" s="215"/>
      <c r="AC23" s="210"/>
      <c r="AD23" s="210"/>
      <c r="AE23" s="210"/>
      <c r="AF23" s="210"/>
      <c r="AG23" s="229"/>
      <c r="AH23" s="229"/>
      <c r="AI23" s="229"/>
      <c r="AJ23" s="229"/>
      <c r="AK23" s="229"/>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ht="14.1" customHeight="1">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0"/>
      <c r="AD24" s="210"/>
      <c r="AE24" s="210"/>
      <c r="AF24" s="210"/>
      <c r="AG24" s="229"/>
      <c r="AH24" s="229"/>
      <c r="AI24" s="229"/>
      <c r="AJ24" s="229"/>
      <c r="AK24" s="229"/>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customFormat="1" ht="12.75">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0"/>
      <c r="AD25" s="210"/>
      <c r="AE25" s="210"/>
      <c r="AF25" s="210"/>
      <c r="AG25" s="229"/>
      <c r="AH25" s="229"/>
      <c r="AI25" s="229"/>
      <c r="AJ25" s="229"/>
      <c r="AK25" s="229"/>
      <c r="AL25" s="209"/>
      <c r="AM25" s="209"/>
      <c r="AN25" s="209"/>
    </row>
    <row r="26" spans="1:256" customFormat="1" ht="12.75">
      <c r="A26" s="217" t="s">
        <v>200</v>
      </c>
      <c r="B26" s="217"/>
      <c r="C26" s="218"/>
      <c r="D26" s="218"/>
      <c r="E26" s="218"/>
      <c r="F26" s="218"/>
      <c r="G26" s="218"/>
      <c r="H26" s="218"/>
      <c r="I26" s="218"/>
      <c r="J26" s="218"/>
      <c r="K26" s="218"/>
      <c r="L26" s="218"/>
      <c r="M26" s="216"/>
      <c r="N26" s="214"/>
      <c r="O26" s="215"/>
      <c r="P26" s="216"/>
      <c r="Q26" s="214"/>
      <c r="R26" s="215"/>
      <c r="S26" s="216"/>
      <c r="T26" s="214"/>
      <c r="U26" s="215"/>
      <c r="V26" s="216"/>
      <c r="W26" s="214"/>
      <c r="X26" s="215"/>
      <c r="Y26" s="216"/>
      <c r="Z26" s="214"/>
      <c r="AA26" s="215"/>
      <c r="AB26" s="215"/>
      <c r="AC26" s="210"/>
      <c r="AD26" s="210"/>
      <c r="AE26" s="210"/>
      <c r="AF26" s="210"/>
      <c r="AG26" s="229"/>
      <c r="AH26" s="229"/>
      <c r="AI26" s="229"/>
      <c r="AJ26" s="229"/>
      <c r="AK26" s="229"/>
      <c r="AL26" s="209"/>
      <c r="AM26" s="209"/>
      <c r="AN26" s="209"/>
    </row>
  </sheetData>
  <protectedRanges>
    <protectedRange sqref="N22:N26" name="Diapazons4_1_1"/>
    <protectedRange sqref="R22:Z26" name="Diapazons2_1_1"/>
    <protectedRange sqref="I22:I26 M22:N26 A22:F26" name="Diapazons1_9_2_1_1_1_1"/>
    <protectedRange sqref="L22:L26" name="Diapazons3_1_1"/>
  </protectedRanges>
  <mergeCells count="50">
    <mergeCell ref="AF6:AF7"/>
    <mergeCell ref="B1:AF1"/>
    <mergeCell ref="AC3:AE3"/>
    <mergeCell ref="A4:A5"/>
    <mergeCell ref="AB4:AB5"/>
    <mergeCell ref="AC4:AC5"/>
    <mergeCell ref="AD4:AD5"/>
    <mergeCell ref="AE4:AE5"/>
    <mergeCell ref="AF4:AF5"/>
    <mergeCell ref="A6:A7"/>
    <mergeCell ref="AB6:AB7"/>
    <mergeCell ref="AC6:AC7"/>
    <mergeCell ref="AD6:AD7"/>
    <mergeCell ref="AE6:AE7"/>
    <mergeCell ref="AF10:AF11"/>
    <mergeCell ref="A8:A9"/>
    <mergeCell ref="AB8:AB9"/>
    <mergeCell ref="AC8:AC9"/>
    <mergeCell ref="AD8:AD9"/>
    <mergeCell ref="AE8:AE9"/>
    <mergeCell ref="AF8:AF9"/>
    <mergeCell ref="A10:A11"/>
    <mergeCell ref="AB10:AB11"/>
    <mergeCell ref="AC10:AC11"/>
    <mergeCell ref="AD10:AD11"/>
    <mergeCell ref="AE10:AE11"/>
    <mergeCell ref="AF14:AF15"/>
    <mergeCell ref="A12:A13"/>
    <mergeCell ref="AB12:AB13"/>
    <mergeCell ref="AC12:AC13"/>
    <mergeCell ref="AD12:AD13"/>
    <mergeCell ref="AE12:AE13"/>
    <mergeCell ref="AF12:AF13"/>
    <mergeCell ref="A14:A15"/>
    <mergeCell ref="AB14:AB15"/>
    <mergeCell ref="AC14:AC15"/>
    <mergeCell ref="AD14:AD15"/>
    <mergeCell ref="AE14:AE15"/>
    <mergeCell ref="AF18:AF19"/>
    <mergeCell ref="A16:A17"/>
    <mergeCell ref="AB16:AB17"/>
    <mergeCell ref="AC16:AC17"/>
    <mergeCell ref="AD16:AD17"/>
    <mergeCell ref="AE16:AE17"/>
    <mergeCell ref="AF16:AF17"/>
    <mergeCell ref="A18:A19"/>
    <mergeCell ref="AB18:AB19"/>
    <mergeCell ref="AC18:AC19"/>
    <mergeCell ref="AD18:AD19"/>
    <mergeCell ref="AE18:AE19"/>
  </mergeCells>
  <conditionalFormatting sqref="G22:G25">
    <cfRule type="expression" dxfId="1486" priority="88" stopIfTrue="1">
      <formula>A22=0</formula>
    </cfRule>
  </conditionalFormatting>
  <conditionalFormatting sqref="H22:H25">
    <cfRule type="expression" dxfId="1485" priority="87" stopIfTrue="1">
      <formula>A22=0</formula>
    </cfRule>
  </conditionalFormatting>
  <conditionalFormatting sqref="J22:J25">
    <cfRule type="expression" dxfId="1484" priority="86" stopIfTrue="1">
      <formula>A22=0</formula>
    </cfRule>
  </conditionalFormatting>
  <conditionalFormatting sqref="R22:R26">
    <cfRule type="expression" dxfId="1483" priority="84" stopIfTrue="1">
      <formula>A22=0</formula>
    </cfRule>
    <cfRule type="expression" dxfId="1482" priority="85" stopIfTrue="1">
      <formula>R22=99</formula>
    </cfRule>
  </conditionalFormatting>
  <conditionalFormatting sqref="O22:O26 AA22:AA26">
    <cfRule type="expression" dxfId="1481" priority="83" stopIfTrue="1">
      <formula>A22=0</formula>
    </cfRule>
  </conditionalFormatting>
  <conditionalFormatting sqref="P22:P26">
    <cfRule type="expression" dxfId="1480" priority="82" stopIfTrue="1">
      <formula>A22=0</formula>
    </cfRule>
  </conditionalFormatting>
  <conditionalFormatting sqref="S22:S26">
    <cfRule type="expression" dxfId="1479" priority="81" stopIfTrue="1">
      <formula>A22=0</formula>
    </cfRule>
  </conditionalFormatting>
  <conditionalFormatting sqref="W22:W26">
    <cfRule type="expression" dxfId="1478" priority="80" stopIfTrue="1">
      <formula>A22=0</formula>
    </cfRule>
  </conditionalFormatting>
  <conditionalFormatting sqref="Y22:Y26">
    <cfRule type="expression" dxfId="1477" priority="79" stopIfTrue="1">
      <formula>A22=0</formula>
    </cfRule>
  </conditionalFormatting>
  <conditionalFormatting sqref="D22:D25">
    <cfRule type="expression" dxfId="1476" priority="76" stopIfTrue="1">
      <formula>L22=1</formula>
    </cfRule>
    <cfRule type="expression" dxfId="1475" priority="77" stopIfTrue="1">
      <formula>L22=2</formula>
    </cfRule>
    <cfRule type="expression" dxfId="1474" priority="78" stopIfTrue="1">
      <formula>L22=3</formula>
    </cfRule>
  </conditionalFormatting>
  <conditionalFormatting sqref="T22:T26">
    <cfRule type="expression" dxfId="1473" priority="74" stopIfTrue="1">
      <formula>A22=0</formula>
    </cfRule>
    <cfRule type="expression" dxfId="1472" priority="75" stopIfTrue="1">
      <formula>T22=99</formula>
    </cfRule>
  </conditionalFormatting>
  <conditionalFormatting sqref="V23:V26">
    <cfRule type="expression" dxfId="1471" priority="72" stopIfTrue="1">
      <formula>A23=0</formula>
    </cfRule>
    <cfRule type="expression" dxfId="1470" priority="73" stopIfTrue="1">
      <formula>V23=99</formula>
    </cfRule>
  </conditionalFormatting>
  <conditionalFormatting sqref="X22:X26">
    <cfRule type="expression" dxfId="1469" priority="70" stopIfTrue="1">
      <formula>A22=0</formula>
    </cfRule>
    <cfRule type="expression" dxfId="1468" priority="71" stopIfTrue="1">
      <formula>X22=99</formula>
    </cfRule>
  </conditionalFormatting>
  <conditionalFormatting sqref="Z23:Z26">
    <cfRule type="expression" dxfId="1467" priority="68" stopIfTrue="1">
      <formula>A23=0</formula>
    </cfRule>
    <cfRule type="expression" dxfId="1466" priority="69" stopIfTrue="1">
      <formula>Z23=99</formula>
    </cfRule>
  </conditionalFormatting>
  <conditionalFormatting sqref="M22:M26">
    <cfRule type="expression" dxfId="1465" priority="67" stopIfTrue="1">
      <formula>A22=0</formula>
    </cfRule>
  </conditionalFormatting>
  <conditionalFormatting sqref="L22:L25">
    <cfRule type="cellIs" dxfId="1464" priority="64" stopIfTrue="1" operator="equal">
      <formula>1</formula>
    </cfRule>
    <cfRule type="cellIs" dxfId="1463" priority="65" stopIfTrue="1" operator="equal">
      <formula>2</formula>
    </cfRule>
    <cfRule type="cellIs" dxfId="1462" priority="66" stopIfTrue="1" operator="equal">
      <formula>3</formula>
    </cfRule>
  </conditionalFormatting>
  <conditionalFormatting sqref="G22:G24">
    <cfRule type="expression" dxfId="1461" priority="63" stopIfTrue="1">
      <formula>A22=0</formula>
    </cfRule>
  </conditionalFormatting>
  <conditionalFormatting sqref="H22:H25">
    <cfRule type="expression" dxfId="1460" priority="62" stopIfTrue="1">
      <formula>A22=0</formula>
    </cfRule>
  </conditionalFormatting>
  <conditionalFormatting sqref="J22:J24">
    <cfRule type="expression" dxfId="1459" priority="61" stopIfTrue="1">
      <formula>A22=0</formula>
    </cfRule>
  </conditionalFormatting>
  <conditionalFormatting sqref="R22:R24">
    <cfRule type="expression" dxfId="1458" priority="59" stopIfTrue="1">
      <formula>A22=0</formula>
    </cfRule>
    <cfRule type="expression" dxfId="1457" priority="60" stopIfTrue="1">
      <formula>R22=99</formula>
    </cfRule>
  </conditionalFormatting>
  <conditionalFormatting sqref="O22:O24">
    <cfRule type="expression" dxfId="1456" priority="58" stopIfTrue="1">
      <formula>A22=0</formula>
    </cfRule>
  </conditionalFormatting>
  <conditionalFormatting sqref="P22:P24">
    <cfRule type="expression" dxfId="1455" priority="57" stopIfTrue="1">
      <formula>A22=0</formula>
    </cfRule>
  </conditionalFormatting>
  <conditionalFormatting sqref="Q22:Q26">
    <cfRule type="expression" dxfId="1454" priority="56" stopIfTrue="1">
      <formula>A22=0</formula>
    </cfRule>
  </conditionalFormatting>
  <conditionalFormatting sqref="S22:S24">
    <cfRule type="expression" dxfId="1453" priority="55" stopIfTrue="1">
      <formula>A22=0</formula>
    </cfRule>
  </conditionalFormatting>
  <conditionalFormatting sqref="U22:U26">
    <cfRule type="expression" dxfId="1452" priority="54" stopIfTrue="1">
      <formula>A22=0</formula>
    </cfRule>
  </conditionalFormatting>
  <conditionalFormatting sqref="W22:W24">
    <cfRule type="expression" dxfId="1451" priority="53" stopIfTrue="1">
      <formula>A22=0</formula>
    </cfRule>
  </conditionalFormatting>
  <conditionalFormatting sqref="Y22:Y24">
    <cfRule type="expression" dxfId="1450" priority="52" stopIfTrue="1">
      <formula>A22=0</formula>
    </cfRule>
  </conditionalFormatting>
  <conditionalFormatting sqref="D22:D24">
    <cfRule type="expression" dxfId="1449" priority="49" stopIfTrue="1">
      <formula>L22=1</formula>
    </cfRule>
    <cfRule type="expression" dxfId="1448" priority="50" stopIfTrue="1">
      <formula>L22=2</formula>
    </cfRule>
    <cfRule type="expression" dxfId="1447" priority="51" stopIfTrue="1">
      <formula>L22=3</formula>
    </cfRule>
  </conditionalFormatting>
  <conditionalFormatting sqref="T22:T24">
    <cfRule type="expression" dxfId="1446" priority="47" stopIfTrue="1">
      <formula>A22=0</formula>
    </cfRule>
    <cfRule type="expression" dxfId="1445" priority="48" stopIfTrue="1">
      <formula>T22=99</formula>
    </cfRule>
  </conditionalFormatting>
  <conditionalFormatting sqref="V23:V24">
    <cfRule type="expression" dxfId="1444" priority="45" stopIfTrue="1">
      <formula>A23=0</formula>
    </cfRule>
    <cfRule type="expression" dxfId="1443" priority="46" stopIfTrue="1">
      <formula>V23=99</formula>
    </cfRule>
  </conditionalFormatting>
  <conditionalFormatting sqref="X22:X24">
    <cfRule type="expression" dxfId="1442" priority="43" stopIfTrue="1">
      <formula>A22=0</formula>
    </cfRule>
    <cfRule type="expression" dxfId="1441" priority="44" stopIfTrue="1">
      <formula>X22=99</formula>
    </cfRule>
  </conditionalFormatting>
  <conditionalFormatting sqref="Z23:Z24">
    <cfRule type="expression" dxfId="1440" priority="41" stopIfTrue="1">
      <formula>A23=0</formula>
    </cfRule>
    <cfRule type="expression" dxfId="1439" priority="42" stopIfTrue="1">
      <formula>Z23=99</formula>
    </cfRule>
  </conditionalFormatting>
  <conditionalFormatting sqref="M22:M24">
    <cfRule type="expression" dxfId="1438" priority="40" stopIfTrue="1">
      <formula>A22=0</formula>
    </cfRule>
  </conditionalFormatting>
  <conditionalFormatting sqref="G22:G25">
    <cfRule type="expression" dxfId="1437" priority="39" stopIfTrue="1">
      <formula>A22=0</formula>
    </cfRule>
  </conditionalFormatting>
  <conditionalFormatting sqref="H22:H25">
    <cfRule type="expression" dxfId="1436" priority="38" stopIfTrue="1">
      <formula>A22=0</formula>
    </cfRule>
  </conditionalFormatting>
  <conditionalFormatting sqref="J22:J25">
    <cfRule type="expression" dxfId="1435" priority="37" stopIfTrue="1">
      <formula>A22=0</formula>
    </cfRule>
  </conditionalFormatting>
  <conditionalFormatting sqref="R22:R26">
    <cfRule type="expression" dxfId="1434" priority="35" stopIfTrue="1">
      <formula>A22=0</formula>
    </cfRule>
    <cfRule type="expression" dxfId="1433" priority="36" stopIfTrue="1">
      <formula>R22=99</formula>
    </cfRule>
  </conditionalFormatting>
  <conditionalFormatting sqref="O22:O26">
    <cfRule type="expression" dxfId="1432" priority="34" stopIfTrue="1">
      <formula>A22=0</formula>
    </cfRule>
  </conditionalFormatting>
  <conditionalFormatting sqref="P22:P26">
    <cfRule type="expression" dxfId="1431" priority="33" stopIfTrue="1">
      <formula>A22=0</formula>
    </cfRule>
  </conditionalFormatting>
  <conditionalFormatting sqref="Q22:Q26">
    <cfRule type="expression" dxfId="1430" priority="32" stopIfTrue="1">
      <formula>A22=0</formula>
    </cfRule>
  </conditionalFormatting>
  <conditionalFormatting sqref="S22:S26">
    <cfRule type="expression" dxfId="1429" priority="31" stopIfTrue="1">
      <formula>A22=0</formula>
    </cfRule>
  </conditionalFormatting>
  <conditionalFormatting sqref="U22:U26">
    <cfRule type="expression" dxfId="1428" priority="30" stopIfTrue="1">
      <formula>A22=0</formula>
    </cfRule>
  </conditionalFormatting>
  <conditionalFormatting sqref="W22:W26">
    <cfRule type="expression" dxfId="1427" priority="29" stopIfTrue="1">
      <formula>A22=0</formula>
    </cfRule>
  </conditionalFormatting>
  <conditionalFormatting sqref="Y22:Y26">
    <cfRule type="expression" dxfId="1426" priority="28" stopIfTrue="1">
      <formula>A22=0</formula>
    </cfRule>
  </conditionalFormatting>
  <conditionalFormatting sqref="D22:D25">
    <cfRule type="expression" dxfId="1425" priority="25" stopIfTrue="1">
      <formula>L22=1</formula>
    </cfRule>
    <cfRule type="expression" dxfId="1424" priority="26" stopIfTrue="1">
      <formula>L22=2</formula>
    </cfRule>
    <cfRule type="expression" dxfId="1423" priority="27" stopIfTrue="1">
      <formula>L22=3</formula>
    </cfRule>
  </conditionalFormatting>
  <conditionalFormatting sqref="T22:T26">
    <cfRule type="expression" dxfId="1422" priority="23" stopIfTrue="1">
      <formula>A22=0</formula>
    </cfRule>
    <cfRule type="expression" dxfId="1421" priority="24" stopIfTrue="1">
      <formula>T22=99</formula>
    </cfRule>
  </conditionalFormatting>
  <conditionalFormatting sqref="V23:V26">
    <cfRule type="expression" dxfId="1420" priority="21" stopIfTrue="1">
      <formula>A23=0</formula>
    </cfRule>
    <cfRule type="expression" dxfId="1419" priority="22" stopIfTrue="1">
      <formula>V23=99</formula>
    </cfRule>
  </conditionalFormatting>
  <conditionalFormatting sqref="X22:X26">
    <cfRule type="expression" dxfId="1418" priority="19" stopIfTrue="1">
      <formula>A22=0</formula>
    </cfRule>
    <cfRule type="expression" dxfId="1417" priority="20" stopIfTrue="1">
      <formula>X22=99</formula>
    </cfRule>
  </conditionalFormatting>
  <conditionalFormatting sqref="Z23:Z26">
    <cfRule type="expression" dxfId="1416" priority="17" stopIfTrue="1">
      <formula>A23=0</formula>
    </cfRule>
    <cfRule type="expression" dxfId="1415" priority="18" stopIfTrue="1">
      <formula>Z23=99</formula>
    </cfRule>
  </conditionalFormatting>
  <conditionalFormatting sqref="M22:M26">
    <cfRule type="expression" dxfId="1414" priority="16" stopIfTrue="1">
      <formula>A22=0</formula>
    </cfRule>
  </conditionalFormatting>
  <conditionalFormatting sqref="V23:V25 Z23:Z25">
    <cfRule type="expression" dxfId="1413" priority="15" stopIfTrue="1">
      <formula>FR21=0</formula>
    </cfRule>
  </conditionalFormatting>
  <conditionalFormatting sqref="F23">
    <cfRule type="expression" dxfId="1412" priority="14" stopIfTrue="1">
      <formula>A23=0</formula>
    </cfRule>
  </conditionalFormatting>
  <conditionalFormatting sqref="I23">
    <cfRule type="expression" dxfId="1411" priority="13" stopIfTrue="1">
      <formula>E23=0</formula>
    </cfRule>
  </conditionalFormatting>
  <conditionalFormatting sqref="E23">
    <cfRule type="expression" dxfId="1410" priority="89" stopIfTrue="1">
      <formula>FW21=0</formula>
    </cfRule>
  </conditionalFormatting>
  <conditionalFormatting sqref="AB22:AC26">
    <cfRule type="expression" dxfId="1409" priority="90" stopIfTrue="1">
      <formula>Q22=0</formula>
    </cfRule>
  </conditionalFormatting>
  <conditionalFormatting sqref="AL21:AL24">
    <cfRule type="expression" dxfId="1408" priority="91" stopIfTrue="1">
      <formula>Z23=0</formula>
    </cfRule>
  </conditionalFormatting>
  <conditionalFormatting sqref="AN21:AR24">
    <cfRule type="expression" dxfId="1407" priority="92" stopIfTrue="1">
      <formula>Z23=0</formula>
    </cfRule>
  </conditionalFormatting>
  <conditionalFormatting sqref="AM21:AM24">
    <cfRule type="expression" dxfId="1406" priority="93" stopIfTrue="1">
      <formula>Z23=0</formula>
    </cfRule>
  </conditionalFormatting>
  <conditionalFormatting sqref="V22">
    <cfRule type="expression" dxfId="1405" priority="11" stopIfTrue="1">
      <formula>C22=0</formula>
    </cfRule>
    <cfRule type="expression" dxfId="1404" priority="12" stopIfTrue="1">
      <formula>V22=99</formula>
    </cfRule>
  </conditionalFormatting>
  <conditionalFormatting sqref="V22">
    <cfRule type="expression" dxfId="1403" priority="9" stopIfTrue="1">
      <formula>C22=0</formula>
    </cfRule>
    <cfRule type="expression" dxfId="1402" priority="10" stopIfTrue="1">
      <formula>V22=99</formula>
    </cfRule>
  </conditionalFormatting>
  <conditionalFormatting sqref="V22">
    <cfRule type="expression" dxfId="1401" priority="7" stopIfTrue="1">
      <formula>C22=0</formula>
    </cfRule>
    <cfRule type="expression" dxfId="1400" priority="8" stopIfTrue="1">
      <formula>V22=99</formula>
    </cfRule>
  </conditionalFormatting>
  <conditionalFormatting sqref="Z22">
    <cfRule type="expression" dxfId="1399" priority="5" stopIfTrue="1">
      <formula>G22=0</formula>
    </cfRule>
    <cfRule type="expression" dxfId="1398" priority="6" stopIfTrue="1">
      <formula>Z22=99</formula>
    </cfRule>
  </conditionalFormatting>
  <conditionalFormatting sqref="Z22">
    <cfRule type="expression" dxfId="1397" priority="3" stopIfTrue="1">
      <formula>G22=0</formula>
    </cfRule>
    <cfRule type="expression" dxfId="1396" priority="4" stopIfTrue="1">
      <formula>Z22=99</formula>
    </cfRule>
  </conditionalFormatting>
  <conditionalFormatting sqref="Z22">
    <cfRule type="expression" dxfId="1395" priority="1" stopIfTrue="1">
      <formula>G22=0</formula>
    </cfRule>
    <cfRule type="expression" dxfId="1394" priority="2" stopIfTrue="1">
      <formula>Z22=99</formula>
    </cfRule>
  </conditionalFormatting>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zoomScaleNormal="100" workbookViewId="0">
      <selection activeCell="AP27" sqref="AP27:AP28"/>
    </sheetView>
  </sheetViews>
  <sheetFormatPr defaultRowHeight="15.75"/>
  <cols>
    <col min="1" max="1" width="3.85546875" style="228" bestFit="1" customWidth="1"/>
    <col min="2" max="2" width="12.85546875" style="229" customWidth="1"/>
    <col min="3" max="3" width="21.28515625" style="229" customWidth="1"/>
    <col min="4" max="4" width="2.28515625" style="230" customWidth="1"/>
    <col min="5" max="5" width="2.28515625" style="231" customWidth="1"/>
    <col min="6" max="6" width="2.28515625" style="232" customWidth="1"/>
    <col min="7" max="7" width="2.28515625" style="230" customWidth="1"/>
    <col min="8" max="8" width="2.28515625" style="229" customWidth="1"/>
    <col min="9" max="9" width="2.28515625" style="232" customWidth="1"/>
    <col min="10" max="10" width="2.28515625" style="230" customWidth="1"/>
    <col min="11" max="11" width="2.28515625" style="229" customWidth="1"/>
    <col min="12" max="12" width="2.28515625" style="232" customWidth="1"/>
    <col min="13" max="13" width="2.28515625" style="230" customWidth="1"/>
    <col min="14" max="14" width="2.28515625" style="229" customWidth="1"/>
    <col min="15" max="15" width="2.28515625" style="232" customWidth="1"/>
    <col min="16" max="16" width="2.28515625" style="230" customWidth="1"/>
    <col min="17" max="17" width="2.28515625" style="229" customWidth="1"/>
    <col min="18" max="18" width="2.28515625" style="232" customWidth="1"/>
    <col min="19" max="19" width="2.28515625" style="230" customWidth="1"/>
    <col min="20" max="20" width="2.28515625" style="229" customWidth="1"/>
    <col min="21" max="21" width="2.28515625" style="232" customWidth="1"/>
    <col min="22" max="22" width="2.28515625" style="230" customWidth="1"/>
    <col min="23" max="23" width="2.28515625" style="229" customWidth="1"/>
    <col min="24" max="24" width="2.28515625" style="232" customWidth="1"/>
    <col min="25" max="25" width="2.28515625" style="230" customWidth="1"/>
    <col min="26" max="26" width="2.28515625" style="229" customWidth="1"/>
    <col min="27" max="33" width="2.28515625" style="232" customWidth="1"/>
    <col min="34" max="34" width="6.42578125" style="229" customWidth="1"/>
    <col min="35" max="35" width="4" style="231" customWidth="1"/>
    <col min="36" max="36" width="1.5703125" style="229" customWidth="1"/>
    <col min="37" max="37" width="4" style="231" customWidth="1"/>
    <col min="38" max="39" width="8" style="229" customWidth="1"/>
    <col min="40" max="225" width="9.140625" style="229"/>
    <col min="226" max="226" width="3.85546875" style="229" bestFit="1" customWidth="1"/>
    <col min="227" max="227" width="12.85546875" style="229" customWidth="1"/>
    <col min="228" max="228" width="21.28515625" style="229" customWidth="1"/>
    <col min="229" max="258" width="2.28515625" style="229" customWidth="1"/>
    <col min="259" max="259" width="6.42578125" style="229" customWidth="1"/>
    <col min="260" max="260" width="4" style="229" customWidth="1"/>
    <col min="261" max="261" width="1.5703125" style="229" customWidth="1"/>
    <col min="262" max="262" width="4" style="229" customWidth="1"/>
    <col min="263" max="263" width="8" style="229" customWidth="1"/>
    <col min="264" max="481" width="9.140625" style="229"/>
    <col min="482" max="482" width="3.85546875" style="229" bestFit="1" customWidth="1"/>
    <col min="483" max="483" width="12.85546875" style="229" customWidth="1"/>
    <col min="484" max="484" width="21.28515625" style="229" customWidth="1"/>
    <col min="485" max="514" width="2.28515625" style="229" customWidth="1"/>
    <col min="515" max="515" width="6.42578125" style="229" customWidth="1"/>
    <col min="516" max="516" width="4" style="229" customWidth="1"/>
    <col min="517" max="517" width="1.5703125" style="229" customWidth="1"/>
    <col min="518" max="518" width="4" style="229" customWidth="1"/>
    <col min="519" max="519" width="8" style="229" customWidth="1"/>
    <col min="520" max="737" width="9.140625" style="229"/>
    <col min="738" max="738" width="3.85546875" style="229" bestFit="1" customWidth="1"/>
    <col min="739" max="739" width="12.85546875" style="229" customWidth="1"/>
    <col min="740" max="740" width="21.28515625" style="229" customWidth="1"/>
    <col min="741" max="770" width="2.28515625" style="229" customWidth="1"/>
    <col min="771" max="771" width="6.42578125" style="229" customWidth="1"/>
    <col min="772" max="772" width="4" style="229" customWidth="1"/>
    <col min="773" max="773" width="1.5703125" style="229" customWidth="1"/>
    <col min="774" max="774" width="4" style="229" customWidth="1"/>
    <col min="775" max="775" width="8" style="229" customWidth="1"/>
    <col min="776" max="993" width="9.140625" style="229"/>
    <col min="994" max="994" width="3.85546875" style="229" bestFit="1" customWidth="1"/>
    <col min="995" max="995" width="12.85546875" style="229" customWidth="1"/>
    <col min="996" max="996" width="21.28515625" style="229" customWidth="1"/>
    <col min="997" max="1026" width="2.28515625" style="229" customWidth="1"/>
    <col min="1027" max="1027" width="6.42578125" style="229" customWidth="1"/>
    <col min="1028" max="1028" width="4" style="229" customWidth="1"/>
    <col min="1029" max="1029" width="1.5703125" style="229" customWidth="1"/>
    <col min="1030" max="1030" width="4" style="229" customWidth="1"/>
    <col min="1031" max="1031" width="8" style="229" customWidth="1"/>
    <col min="1032" max="1249" width="9.140625" style="229"/>
    <col min="1250" max="1250" width="3.85546875" style="229" bestFit="1" customWidth="1"/>
    <col min="1251" max="1251" width="12.85546875" style="229" customWidth="1"/>
    <col min="1252" max="1252" width="21.28515625" style="229" customWidth="1"/>
    <col min="1253" max="1282" width="2.28515625" style="229" customWidth="1"/>
    <col min="1283" max="1283" width="6.42578125" style="229" customWidth="1"/>
    <col min="1284" max="1284" width="4" style="229" customWidth="1"/>
    <col min="1285" max="1285" width="1.5703125" style="229" customWidth="1"/>
    <col min="1286" max="1286" width="4" style="229" customWidth="1"/>
    <col min="1287" max="1287" width="8" style="229" customWidth="1"/>
    <col min="1288" max="1505" width="9.140625" style="229"/>
    <col min="1506" max="1506" width="3.85546875" style="229" bestFit="1" customWidth="1"/>
    <col min="1507" max="1507" width="12.85546875" style="229" customWidth="1"/>
    <col min="1508" max="1508" width="21.28515625" style="229" customWidth="1"/>
    <col min="1509" max="1538" width="2.28515625" style="229" customWidth="1"/>
    <col min="1539" max="1539" width="6.42578125" style="229" customWidth="1"/>
    <col min="1540" max="1540" width="4" style="229" customWidth="1"/>
    <col min="1541" max="1541" width="1.5703125" style="229" customWidth="1"/>
    <col min="1542" max="1542" width="4" style="229" customWidth="1"/>
    <col min="1543" max="1543" width="8" style="229" customWidth="1"/>
    <col min="1544" max="1761" width="9.140625" style="229"/>
    <col min="1762" max="1762" width="3.85546875" style="229" bestFit="1" customWidth="1"/>
    <col min="1763" max="1763" width="12.85546875" style="229" customWidth="1"/>
    <col min="1764" max="1764" width="21.28515625" style="229" customWidth="1"/>
    <col min="1765" max="1794" width="2.28515625" style="229" customWidth="1"/>
    <col min="1795" max="1795" width="6.42578125" style="229" customWidth="1"/>
    <col min="1796" max="1796" width="4" style="229" customWidth="1"/>
    <col min="1797" max="1797" width="1.5703125" style="229" customWidth="1"/>
    <col min="1798" max="1798" width="4" style="229" customWidth="1"/>
    <col min="1799" max="1799" width="8" style="229" customWidth="1"/>
    <col min="1800" max="2017" width="9.140625" style="229"/>
    <col min="2018" max="2018" width="3.85546875" style="229" bestFit="1" customWidth="1"/>
    <col min="2019" max="2019" width="12.85546875" style="229" customWidth="1"/>
    <col min="2020" max="2020" width="21.28515625" style="229" customWidth="1"/>
    <col min="2021" max="2050" width="2.28515625" style="229" customWidth="1"/>
    <col min="2051" max="2051" width="6.42578125" style="229" customWidth="1"/>
    <col min="2052" max="2052" width="4" style="229" customWidth="1"/>
    <col min="2053" max="2053" width="1.5703125" style="229" customWidth="1"/>
    <col min="2054" max="2054" width="4" style="229" customWidth="1"/>
    <col min="2055" max="2055" width="8" style="229" customWidth="1"/>
    <col min="2056" max="2273" width="9.140625" style="229"/>
    <col min="2274" max="2274" width="3.85546875" style="229" bestFit="1" customWidth="1"/>
    <col min="2275" max="2275" width="12.85546875" style="229" customWidth="1"/>
    <col min="2276" max="2276" width="21.28515625" style="229" customWidth="1"/>
    <col min="2277" max="2306" width="2.28515625" style="229" customWidth="1"/>
    <col min="2307" max="2307" width="6.42578125" style="229" customWidth="1"/>
    <col min="2308" max="2308" width="4" style="229" customWidth="1"/>
    <col min="2309" max="2309" width="1.5703125" style="229" customWidth="1"/>
    <col min="2310" max="2310" width="4" style="229" customWidth="1"/>
    <col min="2311" max="2311" width="8" style="229" customWidth="1"/>
    <col min="2312" max="2529" width="9.140625" style="229"/>
    <col min="2530" max="2530" width="3.85546875" style="229" bestFit="1" customWidth="1"/>
    <col min="2531" max="2531" width="12.85546875" style="229" customWidth="1"/>
    <col min="2532" max="2532" width="21.28515625" style="229" customWidth="1"/>
    <col min="2533" max="2562" width="2.28515625" style="229" customWidth="1"/>
    <col min="2563" max="2563" width="6.42578125" style="229" customWidth="1"/>
    <col min="2564" max="2564" width="4" style="229" customWidth="1"/>
    <col min="2565" max="2565" width="1.5703125" style="229" customWidth="1"/>
    <col min="2566" max="2566" width="4" style="229" customWidth="1"/>
    <col min="2567" max="2567" width="8" style="229" customWidth="1"/>
    <col min="2568" max="2785" width="9.140625" style="229"/>
    <col min="2786" max="2786" width="3.85546875" style="229" bestFit="1" customWidth="1"/>
    <col min="2787" max="2787" width="12.85546875" style="229" customWidth="1"/>
    <col min="2788" max="2788" width="21.28515625" style="229" customWidth="1"/>
    <col min="2789" max="2818" width="2.28515625" style="229" customWidth="1"/>
    <col min="2819" max="2819" width="6.42578125" style="229" customWidth="1"/>
    <col min="2820" max="2820" width="4" style="229" customWidth="1"/>
    <col min="2821" max="2821" width="1.5703125" style="229" customWidth="1"/>
    <col min="2822" max="2822" width="4" style="229" customWidth="1"/>
    <col min="2823" max="2823" width="8" style="229" customWidth="1"/>
    <col min="2824" max="3041" width="9.140625" style="229"/>
    <col min="3042" max="3042" width="3.85546875" style="229" bestFit="1" customWidth="1"/>
    <col min="3043" max="3043" width="12.85546875" style="229" customWidth="1"/>
    <col min="3044" max="3044" width="21.28515625" style="229" customWidth="1"/>
    <col min="3045" max="3074" width="2.28515625" style="229" customWidth="1"/>
    <col min="3075" max="3075" width="6.42578125" style="229" customWidth="1"/>
    <col min="3076" max="3076" width="4" style="229" customWidth="1"/>
    <col min="3077" max="3077" width="1.5703125" style="229" customWidth="1"/>
    <col min="3078" max="3078" width="4" style="229" customWidth="1"/>
    <col min="3079" max="3079" width="8" style="229" customWidth="1"/>
    <col min="3080" max="3297" width="9.140625" style="229"/>
    <col min="3298" max="3298" width="3.85546875" style="229" bestFit="1" customWidth="1"/>
    <col min="3299" max="3299" width="12.85546875" style="229" customWidth="1"/>
    <col min="3300" max="3300" width="21.28515625" style="229" customWidth="1"/>
    <col min="3301" max="3330" width="2.28515625" style="229" customWidth="1"/>
    <col min="3331" max="3331" width="6.42578125" style="229" customWidth="1"/>
    <col min="3332" max="3332" width="4" style="229" customWidth="1"/>
    <col min="3333" max="3333" width="1.5703125" style="229" customWidth="1"/>
    <col min="3334" max="3334" width="4" style="229" customWidth="1"/>
    <col min="3335" max="3335" width="8" style="229" customWidth="1"/>
    <col min="3336" max="3553" width="9.140625" style="229"/>
    <col min="3554" max="3554" width="3.85546875" style="229" bestFit="1" customWidth="1"/>
    <col min="3555" max="3555" width="12.85546875" style="229" customWidth="1"/>
    <col min="3556" max="3556" width="21.28515625" style="229" customWidth="1"/>
    <col min="3557" max="3586" width="2.28515625" style="229" customWidth="1"/>
    <col min="3587" max="3587" width="6.42578125" style="229" customWidth="1"/>
    <col min="3588" max="3588" width="4" style="229" customWidth="1"/>
    <col min="3589" max="3589" width="1.5703125" style="229" customWidth="1"/>
    <col min="3590" max="3590" width="4" style="229" customWidth="1"/>
    <col min="3591" max="3591" width="8" style="229" customWidth="1"/>
    <col min="3592" max="3809" width="9.140625" style="229"/>
    <col min="3810" max="3810" width="3.85546875" style="229" bestFit="1" customWidth="1"/>
    <col min="3811" max="3811" width="12.85546875" style="229" customWidth="1"/>
    <col min="3812" max="3812" width="21.28515625" style="229" customWidth="1"/>
    <col min="3813" max="3842" width="2.28515625" style="229" customWidth="1"/>
    <col min="3843" max="3843" width="6.42578125" style="229" customWidth="1"/>
    <col min="3844" max="3844" width="4" style="229" customWidth="1"/>
    <col min="3845" max="3845" width="1.5703125" style="229" customWidth="1"/>
    <col min="3846" max="3846" width="4" style="229" customWidth="1"/>
    <col min="3847" max="3847" width="8" style="229" customWidth="1"/>
    <col min="3848" max="4065" width="9.140625" style="229"/>
    <col min="4066" max="4066" width="3.85546875" style="229" bestFit="1" customWidth="1"/>
    <col min="4067" max="4067" width="12.85546875" style="229" customWidth="1"/>
    <col min="4068" max="4068" width="21.28515625" style="229" customWidth="1"/>
    <col min="4069" max="4098" width="2.28515625" style="229" customWidth="1"/>
    <col min="4099" max="4099" width="6.42578125" style="229" customWidth="1"/>
    <col min="4100" max="4100" width="4" style="229" customWidth="1"/>
    <col min="4101" max="4101" width="1.5703125" style="229" customWidth="1"/>
    <col min="4102" max="4102" width="4" style="229" customWidth="1"/>
    <col min="4103" max="4103" width="8" style="229" customWidth="1"/>
    <col min="4104" max="4321" width="9.140625" style="229"/>
    <col min="4322" max="4322" width="3.85546875" style="229" bestFit="1" customWidth="1"/>
    <col min="4323" max="4323" width="12.85546875" style="229" customWidth="1"/>
    <col min="4324" max="4324" width="21.28515625" style="229" customWidth="1"/>
    <col min="4325" max="4354" width="2.28515625" style="229" customWidth="1"/>
    <col min="4355" max="4355" width="6.42578125" style="229" customWidth="1"/>
    <col min="4356" max="4356" width="4" style="229" customWidth="1"/>
    <col min="4357" max="4357" width="1.5703125" style="229" customWidth="1"/>
    <col min="4358" max="4358" width="4" style="229" customWidth="1"/>
    <col min="4359" max="4359" width="8" style="229" customWidth="1"/>
    <col min="4360" max="4577" width="9.140625" style="229"/>
    <col min="4578" max="4578" width="3.85546875" style="229" bestFit="1" customWidth="1"/>
    <col min="4579" max="4579" width="12.85546875" style="229" customWidth="1"/>
    <col min="4580" max="4580" width="21.28515625" style="229" customWidth="1"/>
    <col min="4581" max="4610" width="2.28515625" style="229" customWidth="1"/>
    <col min="4611" max="4611" width="6.42578125" style="229" customWidth="1"/>
    <col min="4612" max="4612" width="4" style="229" customWidth="1"/>
    <col min="4613" max="4613" width="1.5703125" style="229" customWidth="1"/>
    <col min="4614" max="4614" width="4" style="229" customWidth="1"/>
    <col min="4615" max="4615" width="8" style="229" customWidth="1"/>
    <col min="4616" max="4833" width="9.140625" style="229"/>
    <col min="4834" max="4834" width="3.85546875" style="229" bestFit="1" customWidth="1"/>
    <col min="4835" max="4835" width="12.85546875" style="229" customWidth="1"/>
    <col min="4836" max="4836" width="21.28515625" style="229" customWidth="1"/>
    <col min="4837" max="4866" width="2.28515625" style="229" customWidth="1"/>
    <col min="4867" max="4867" width="6.42578125" style="229" customWidth="1"/>
    <col min="4868" max="4868" width="4" style="229" customWidth="1"/>
    <col min="4869" max="4869" width="1.5703125" style="229" customWidth="1"/>
    <col min="4870" max="4870" width="4" style="229" customWidth="1"/>
    <col min="4871" max="4871" width="8" style="229" customWidth="1"/>
    <col min="4872" max="5089" width="9.140625" style="229"/>
    <col min="5090" max="5090" width="3.85546875" style="229" bestFit="1" customWidth="1"/>
    <col min="5091" max="5091" width="12.85546875" style="229" customWidth="1"/>
    <col min="5092" max="5092" width="21.28515625" style="229" customWidth="1"/>
    <col min="5093" max="5122" width="2.28515625" style="229" customWidth="1"/>
    <col min="5123" max="5123" width="6.42578125" style="229" customWidth="1"/>
    <col min="5124" max="5124" width="4" style="229" customWidth="1"/>
    <col min="5125" max="5125" width="1.5703125" style="229" customWidth="1"/>
    <col min="5126" max="5126" width="4" style="229" customWidth="1"/>
    <col min="5127" max="5127" width="8" style="229" customWidth="1"/>
    <col min="5128" max="5345" width="9.140625" style="229"/>
    <col min="5346" max="5346" width="3.85546875" style="229" bestFit="1" customWidth="1"/>
    <col min="5347" max="5347" width="12.85546875" style="229" customWidth="1"/>
    <col min="5348" max="5348" width="21.28515625" style="229" customWidth="1"/>
    <col min="5349" max="5378" width="2.28515625" style="229" customWidth="1"/>
    <col min="5379" max="5379" width="6.42578125" style="229" customWidth="1"/>
    <col min="5380" max="5380" width="4" style="229" customWidth="1"/>
    <col min="5381" max="5381" width="1.5703125" style="229" customWidth="1"/>
    <col min="5382" max="5382" width="4" style="229" customWidth="1"/>
    <col min="5383" max="5383" width="8" style="229" customWidth="1"/>
    <col min="5384" max="5601" width="9.140625" style="229"/>
    <col min="5602" max="5602" width="3.85546875" style="229" bestFit="1" customWidth="1"/>
    <col min="5603" max="5603" width="12.85546875" style="229" customWidth="1"/>
    <col min="5604" max="5604" width="21.28515625" style="229" customWidth="1"/>
    <col min="5605" max="5634" width="2.28515625" style="229" customWidth="1"/>
    <col min="5635" max="5635" width="6.42578125" style="229" customWidth="1"/>
    <col min="5636" max="5636" width="4" style="229" customWidth="1"/>
    <col min="5637" max="5637" width="1.5703125" style="229" customWidth="1"/>
    <col min="5638" max="5638" width="4" style="229" customWidth="1"/>
    <col min="5639" max="5639" width="8" style="229" customWidth="1"/>
    <col min="5640" max="5857" width="9.140625" style="229"/>
    <col min="5858" max="5858" width="3.85546875" style="229" bestFit="1" customWidth="1"/>
    <col min="5859" max="5859" width="12.85546875" style="229" customWidth="1"/>
    <col min="5860" max="5860" width="21.28515625" style="229" customWidth="1"/>
    <col min="5861" max="5890" width="2.28515625" style="229" customWidth="1"/>
    <col min="5891" max="5891" width="6.42578125" style="229" customWidth="1"/>
    <col min="5892" max="5892" width="4" style="229" customWidth="1"/>
    <col min="5893" max="5893" width="1.5703125" style="229" customWidth="1"/>
    <col min="5894" max="5894" width="4" style="229" customWidth="1"/>
    <col min="5895" max="5895" width="8" style="229" customWidth="1"/>
    <col min="5896" max="6113" width="9.140625" style="229"/>
    <col min="6114" max="6114" width="3.85546875" style="229" bestFit="1" customWidth="1"/>
    <col min="6115" max="6115" width="12.85546875" style="229" customWidth="1"/>
    <col min="6116" max="6116" width="21.28515625" style="229" customWidth="1"/>
    <col min="6117" max="6146" width="2.28515625" style="229" customWidth="1"/>
    <col min="6147" max="6147" width="6.42578125" style="229" customWidth="1"/>
    <col min="6148" max="6148" width="4" style="229" customWidth="1"/>
    <col min="6149" max="6149" width="1.5703125" style="229" customWidth="1"/>
    <col min="6150" max="6150" width="4" style="229" customWidth="1"/>
    <col min="6151" max="6151" width="8" style="229" customWidth="1"/>
    <col min="6152" max="6369" width="9.140625" style="229"/>
    <col min="6370" max="6370" width="3.85546875" style="229" bestFit="1" customWidth="1"/>
    <col min="6371" max="6371" width="12.85546875" style="229" customWidth="1"/>
    <col min="6372" max="6372" width="21.28515625" style="229" customWidth="1"/>
    <col min="6373" max="6402" width="2.28515625" style="229" customWidth="1"/>
    <col min="6403" max="6403" width="6.42578125" style="229" customWidth="1"/>
    <col min="6404" max="6404" width="4" style="229" customWidth="1"/>
    <col min="6405" max="6405" width="1.5703125" style="229" customWidth="1"/>
    <col min="6406" max="6406" width="4" style="229" customWidth="1"/>
    <col min="6407" max="6407" width="8" style="229" customWidth="1"/>
    <col min="6408" max="6625" width="9.140625" style="229"/>
    <col min="6626" max="6626" width="3.85546875" style="229" bestFit="1" customWidth="1"/>
    <col min="6627" max="6627" width="12.85546875" style="229" customWidth="1"/>
    <col min="6628" max="6628" width="21.28515625" style="229" customWidth="1"/>
    <col min="6629" max="6658" width="2.28515625" style="229" customWidth="1"/>
    <col min="6659" max="6659" width="6.42578125" style="229" customWidth="1"/>
    <col min="6660" max="6660" width="4" style="229" customWidth="1"/>
    <col min="6661" max="6661" width="1.5703125" style="229" customWidth="1"/>
    <col min="6662" max="6662" width="4" style="229" customWidth="1"/>
    <col min="6663" max="6663" width="8" style="229" customWidth="1"/>
    <col min="6664" max="6881" width="9.140625" style="229"/>
    <col min="6882" max="6882" width="3.85546875" style="229" bestFit="1" customWidth="1"/>
    <col min="6883" max="6883" width="12.85546875" style="229" customWidth="1"/>
    <col min="6884" max="6884" width="21.28515625" style="229" customWidth="1"/>
    <col min="6885" max="6914" width="2.28515625" style="229" customWidth="1"/>
    <col min="6915" max="6915" width="6.42578125" style="229" customWidth="1"/>
    <col min="6916" max="6916" width="4" style="229" customWidth="1"/>
    <col min="6917" max="6917" width="1.5703125" style="229" customWidth="1"/>
    <col min="6918" max="6918" width="4" style="229" customWidth="1"/>
    <col min="6919" max="6919" width="8" style="229" customWidth="1"/>
    <col min="6920" max="7137" width="9.140625" style="229"/>
    <col min="7138" max="7138" width="3.85546875" style="229" bestFit="1" customWidth="1"/>
    <col min="7139" max="7139" width="12.85546875" style="229" customWidth="1"/>
    <col min="7140" max="7140" width="21.28515625" style="229" customWidth="1"/>
    <col min="7141" max="7170" width="2.28515625" style="229" customWidth="1"/>
    <col min="7171" max="7171" width="6.42578125" style="229" customWidth="1"/>
    <col min="7172" max="7172" width="4" style="229" customWidth="1"/>
    <col min="7173" max="7173" width="1.5703125" style="229" customWidth="1"/>
    <col min="7174" max="7174" width="4" style="229" customWidth="1"/>
    <col min="7175" max="7175" width="8" style="229" customWidth="1"/>
    <col min="7176" max="7393" width="9.140625" style="229"/>
    <col min="7394" max="7394" width="3.85546875" style="229" bestFit="1" customWidth="1"/>
    <col min="7395" max="7395" width="12.85546875" style="229" customWidth="1"/>
    <col min="7396" max="7396" width="21.28515625" style="229" customWidth="1"/>
    <col min="7397" max="7426" width="2.28515625" style="229" customWidth="1"/>
    <col min="7427" max="7427" width="6.42578125" style="229" customWidth="1"/>
    <col min="7428" max="7428" width="4" style="229" customWidth="1"/>
    <col min="7429" max="7429" width="1.5703125" style="229" customWidth="1"/>
    <col min="7430" max="7430" width="4" style="229" customWidth="1"/>
    <col min="7431" max="7431" width="8" style="229" customWidth="1"/>
    <col min="7432" max="7649" width="9.140625" style="229"/>
    <col min="7650" max="7650" width="3.85546875" style="229" bestFit="1" customWidth="1"/>
    <col min="7651" max="7651" width="12.85546875" style="229" customWidth="1"/>
    <col min="7652" max="7652" width="21.28515625" style="229" customWidth="1"/>
    <col min="7653" max="7682" width="2.28515625" style="229" customWidth="1"/>
    <col min="7683" max="7683" width="6.42578125" style="229" customWidth="1"/>
    <col min="7684" max="7684" width="4" style="229" customWidth="1"/>
    <col min="7685" max="7685" width="1.5703125" style="229" customWidth="1"/>
    <col min="7686" max="7686" width="4" style="229" customWidth="1"/>
    <col min="7687" max="7687" width="8" style="229" customWidth="1"/>
    <col min="7688" max="7905" width="9.140625" style="229"/>
    <col min="7906" max="7906" width="3.85546875" style="229" bestFit="1" customWidth="1"/>
    <col min="7907" max="7907" width="12.85546875" style="229" customWidth="1"/>
    <col min="7908" max="7908" width="21.28515625" style="229" customWidth="1"/>
    <col min="7909" max="7938" width="2.28515625" style="229" customWidth="1"/>
    <col min="7939" max="7939" width="6.42578125" style="229" customWidth="1"/>
    <col min="7940" max="7940" width="4" style="229" customWidth="1"/>
    <col min="7941" max="7941" width="1.5703125" style="229" customWidth="1"/>
    <col min="7942" max="7942" width="4" style="229" customWidth="1"/>
    <col min="7943" max="7943" width="8" style="229" customWidth="1"/>
    <col min="7944" max="8161" width="9.140625" style="229"/>
    <col min="8162" max="8162" width="3.85546875" style="229" bestFit="1" customWidth="1"/>
    <col min="8163" max="8163" width="12.85546875" style="229" customWidth="1"/>
    <col min="8164" max="8164" width="21.28515625" style="229" customWidth="1"/>
    <col min="8165" max="8194" width="2.28515625" style="229" customWidth="1"/>
    <col min="8195" max="8195" width="6.42578125" style="229" customWidth="1"/>
    <col min="8196" max="8196" width="4" style="229" customWidth="1"/>
    <col min="8197" max="8197" width="1.5703125" style="229" customWidth="1"/>
    <col min="8198" max="8198" width="4" style="229" customWidth="1"/>
    <col min="8199" max="8199" width="8" style="229" customWidth="1"/>
    <col min="8200" max="8417" width="9.140625" style="229"/>
    <col min="8418" max="8418" width="3.85546875" style="229" bestFit="1" customWidth="1"/>
    <col min="8419" max="8419" width="12.85546875" style="229" customWidth="1"/>
    <col min="8420" max="8420" width="21.28515625" style="229" customWidth="1"/>
    <col min="8421" max="8450" width="2.28515625" style="229" customWidth="1"/>
    <col min="8451" max="8451" width="6.42578125" style="229" customWidth="1"/>
    <col min="8452" max="8452" width="4" style="229" customWidth="1"/>
    <col min="8453" max="8453" width="1.5703125" style="229" customWidth="1"/>
    <col min="8454" max="8454" width="4" style="229" customWidth="1"/>
    <col min="8455" max="8455" width="8" style="229" customWidth="1"/>
    <col min="8456" max="8673" width="9.140625" style="229"/>
    <col min="8674" max="8674" width="3.85546875" style="229" bestFit="1" customWidth="1"/>
    <col min="8675" max="8675" width="12.85546875" style="229" customWidth="1"/>
    <col min="8676" max="8676" width="21.28515625" style="229" customWidth="1"/>
    <col min="8677" max="8706" width="2.28515625" style="229" customWidth="1"/>
    <col min="8707" max="8707" width="6.42578125" style="229" customWidth="1"/>
    <col min="8708" max="8708" width="4" style="229" customWidth="1"/>
    <col min="8709" max="8709" width="1.5703125" style="229" customWidth="1"/>
    <col min="8710" max="8710" width="4" style="229" customWidth="1"/>
    <col min="8711" max="8711" width="8" style="229" customWidth="1"/>
    <col min="8712" max="8929" width="9.140625" style="229"/>
    <col min="8930" max="8930" width="3.85546875" style="229" bestFit="1" customWidth="1"/>
    <col min="8931" max="8931" width="12.85546875" style="229" customWidth="1"/>
    <col min="8932" max="8932" width="21.28515625" style="229" customWidth="1"/>
    <col min="8933" max="8962" width="2.28515625" style="229" customWidth="1"/>
    <col min="8963" max="8963" width="6.42578125" style="229" customWidth="1"/>
    <col min="8964" max="8964" width="4" style="229" customWidth="1"/>
    <col min="8965" max="8965" width="1.5703125" style="229" customWidth="1"/>
    <col min="8966" max="8966" width="4" style="229" customWidth="1"/>
    <col min="8967" max="8967" width="8" style="229" customWidth="1"/>
    <col min="8968" max="9185" width="9.140625" style="229"/>
    <col min="9186" max="9186" width="3.85546875" style="229" bestFit="1" customWidth="1"/>
    <col min="9187" max="9187" width="12.85546875" style="229" customWidth="1"/>
    <col min="9188" max="9188" width="21.28515625" style="229" customWidth="1"/>
    <col min="9189" max="9218" width="2.28515625" style="229" customWidth="1"/>
    <col min="9219" max="9219" width="6.42578125" style="229" customWidth="1"/>
    <col min="9220" max="9220" width="4" style="229" customWidth="1"/>
    <col min="9221" max="9221" width="1.5703125" style="229" customWidth="1"/>
    <col min="9222" max="9222" width="4" style="229" customWidth="1"/>
    <col min="9223" max="9223" width="8" style="229" customWidth="1"/>
    <col min="9224" max="9441" width="9.140625" style="229"/>
    <col min="9442" max="9442" width="3.85546875" style="229" bestFit="1" customWidth="1"/>
    <col min="9443" max="9443" width="12.85546875" style="229" customWidth="1"/>
    <col min="9444" max="9444" width="21.28515625" style="229" customWidth="1"/>
    <col min="9445" max="9474" width="2.28515625" style="229" customWidth="1"/>
    <col min="9475" max="9475" width="6.42578125" style="229" customWidth="1"/>
    <col min="9476" max="9476" width="4" style="229" customWidth="1"/>
    <col min="9477" max="9477" width="1.5703125" style="229" customWidth="1"/>
    <col min="9478" max="9478" width="4" style="229" customWidth="1"/>
    <col min="9479" max="9479" width="8" style="229" customWidth="1"/>
    <col min="9480" max="9697" width="9.140625" style="229"/>
    <col min="9698" max="9698" width="3.85546875" style="229" bestFit="1" customWidth="1"/>
    <col min="9699" max="9699" width="12.85546875" style="229" customWidth="1"/>
    <col min="9700" max="9700" width="21.28515625" style="229" customWidth="1"/>
    <col min="9701" max="9730" width="2.28515625" style="229" customWidth="1"/>
    <col min="9731" max="9731" width="6.42578125" style="229" customWidth="1"/>
    <col min="9732" max="9732" width="4" style="229" customWidth="1"/>
    <col min="9733" max="9733" width="1.5703125" style="229" customWidth="1"/>
    <col min="9734" max="9734" width="4" style="229" customWidth="1"/>
    <col min="9735" max="9735" width="8" style="229" customWidth="1"/>
    <col min="9736" max="9953" width="9.140625" style="229"/>
    <col min="9954" max="9954" width="3.85546875" style="229" bestFit="1" customWidth="1"/>
    <col min="9955" max="9955" width="12.85546875" style="229" customWidth="1"/>
    <col min="9956" max="9956" width="21.28515625" style="229" customWidth="1"/>
    <col min="9957" max="9986" width="2.28515625" style="229" customWidth="1"/>
    <col min="9987" max="9987" width="6.42578125" style="229" customWidth="1"/>
    <col min="9988" max="9988" width="4" style="229" customWidth="1"/>
    <col min="9989" max="9989" width="1.5703125" style="229" customWidth="1"/>
    <col min="9990" max="9990" width="4" style="229" customWidth="1"/>
    <col min="9991" max="9991" width="8" style="229" customWidth="1"/>
    <col min="9992" max="10209" width="9.140625" style="229"/>
    <col min="10210" max="10210" width="3.85546875" style="229" bestFit="1" customWidth="1"/>
    <col min="10211" max="10211" width="12.85546875" style="229" customWidth="1"/>
    <col min="10212" max="10212" width="21.28515625" style="229" customWidth="1"/>
    <col min="10213" max="10242" width="2.28515625" style="229" customWidth="1"/>
    <col min="10243" max="10243" width="6.42578125" style="229" customWidth="1"/>
    <col min="10244" max="10244" width="4" style="229" customWidth="1"/>
    <col min="10245" max="10245" width="1.5703125" style="229" customWidth="1"/>
    <col min="10246" max="10246" width="4" style="229" customWidth="1"/>
    <col min="10247" max="10247" width="8" style="229" customWidth="1"/>
    <col min="10248" max="10465" width="9.140625" style="229"/>
    <col min="10466" max="10466" width="3.85546875" style="229" bestFit="1" customWidth="1"/>
    <col min="10467" max="10467" width="12.85546875" style="229" customWidth="1"/>
    <col min="10468" max="10468" width="21.28515625" style="229" customWidth="1"/>
    <col min="10469" max="10498" width="2.28515625" style="229" customWidth="1"/>
    <col min="10499" max="10499" width="6.42578125" style="229" customWidth="1"/>
    <col min="10500" max="10500" width="4" style="229" customWidth="1"/>
    <col min="10501" max="10501" width="1.5703125" style="229" customWidth="1"/>
    <col min="10502" max="10502" width="4" style="229" customWidth="1"/>
    <col min="10503" max="10503" width="8" style="229" customWidth="1"/>
    <col min="10504" max="10721" width="9.140625" style="229"/>
    <col min="10722" max="10722" width="3.85546875" style="229" bestFit="1" customWidth="1"/>
    <col min="10723" max="10723" width="12.85546875" style="229" customWidth="1"/>
    <col min="10724" max="10724" width="21.28515625" style="229" customWidth="1"/>
    <col min="10725" max="10754" width="2.28515625" style="229" customWidth="1"/>
    <col min="10755" max="10755" width="6.42578125" style="229" customWidth="1"/>
    <col min="10756" max="10756" width="4" style="229" customWidth="1"/>
    <col min="10757" max="10757" width="1.5703125" style="229" customWidth="1"/>
    <col min="10758" max="10758" width="4" style="229" customWidth="1"/>
    <col min="10759" max="10759" width="8" style="229" customWidth="1"/>
    <col min="10760" max="10977" width="9.140625" style="229"/>
    <col min="10978" max="10978" width="3.85546875" style="229" bestFit="1" customWidth="1"/>
    <col min="10979" max="10979" width="12.85546875" style="229" customWidth="1"/>
    <col min="10980" max="10980" width="21.28515625" style="229" customWidth="1"/>
    <col min="10981" max="11010" width="2.28515625" style="229" customWidth="1"/>
    <col min="11011" max="11011" width="6.42578125" style="229" customWidth="1"/>
    <col min="11012" max="11012" width="4" style="229" customWidth="1"/>
    <col min="11013" max="11013" width="1.5703125" style="229" customWidth="1"/>
    <col min="11014" max="11014" width="4" style="229" customWidth="1"/>
    <col min="11015" max="11015" width="8" style="229" customWidth="1"/>
    <col min="11016" max="11233" width="9.140625" style="229"/>
    <col min="11234" max="11234" width="3.85546875" style="229" bestFit="1" customWidth="1"/>
    <col min="11235" max="11235" width="12.85546875" style="229" customWidth="1"/>
    <col min="11236" max="11236" width="21.28515625" style="229" customWidth="1"/>
    <col min="11237" max="11266" width="2.28515625" style="229" customWidth="1"/>
    <col min="11267" max="11267" width="6.42578125" style="229" customWidth="1"/>
    <col min="11268" max="11268" width="4" style="229" customWidth="1"/>
    <col min="11269" max="11269" width="1.5703125" style="229" customWidth="1"/>
    <col min="11270" max="11270" width="4" style="229" customWidth="1"/>
    <col min="11271" max="11271" width="8" style="229" customWidth="1"/>
    <col min="11272" max="11489" width="9.140625" style="229"/>
    <col min="11490" max="11490" width="3.85546875" style="229" bestFit="1" customWidth="1"/>
    <col min="11491" max="11491" width="12.85546875" style="229" customWidth="1"/>
    <col min="11492" max="11492" width="21.28515625" style="229" customWidth="1"/>
    <col min="11493" max="11522" width="2.28515625" style="229" customWidth="1"/>
    <col min="11523" max="11523" width="6.42578125" style="229" customWidth="1"/>
    <col min="11524" max="11524" width="4" style="229" customWidth="1"/>
    <col min="11525" max="11525" width="1.5703125" style="229" customWidth="1"/>
    <col min="11526" max="11526" width="4" style="229" customWidth="1"/>
    <col min="11527" max="11527" width="8" style="229" customWidth="1"/>
    <col min="11528" max="11745" width="9.140625" style="229"/>
    <col min="11746" max="11746" width="3.85546875" style="229" bestFit="1" customWidth="1"/>
    <col min="11747" max="11747" width="12.85546875" style="229" customWidth="1"/>
    <col min="11748" max="11748" width="21.28515625" style="229" customWidth="1"/>
    <col min="11749" max="11778" width="2.28515625" style="229" customWidth="1"/>
    <col min="11779" max="11779" width="6.42578125" style="229" customWidth="1"/>
    <col min="11780" max="11780" width="4" style="229" customWidth="1"/>
    <col min="11781" max="11781" width="1.5703125" style="229" customWidth="1"/>
    <col min="11782" max="11782" width="4" style="229" customWidth="1"/>
    <col min="11783" max="11783" width="8" style="229" customWidth="1"/>
    <col min="11784" max="12001" width="9.140625" style="229"/>
    <col min="12002" max="12002" width="3.85546875" style="229" bestFit="1" customWidth="1"/>
    <col min="12003" max="12003" width="12.85546875" style="229" customWidth="1"/>
    <col min="12004" max="12004" width="21.28515625" style="229" customWidth="1"/>
    <col min="12005" max="12034" width="2.28515625" style="229" customWidth="1"/>
    <col min="12035" max="12035" width="6.42578125" style="229" customWidth="1"/>
    <col min="12036" max="12036" width="4" style="229" customWidth="1"/>
    <col min="12037" max="12037" width="1.5703125" style="229" customWidth="1"/>
    <col min="12038" max="12038" width="4" style="229" customWidth="1"/>
    <col min="12039" max="12039" width="8" style="229" customWidth="1"/>
    <col min="12040" max="12257" width="9.140625" style="229"/>
    <col min="12258" max="12258" width="3.85546875" style="229" bestFit="1" customWidth="1"/>
    <col min="12259" max="12259" width="12.85546875" style="229" customWidth="1"/>
    <col min="12260" max="12260" width="21.28515625" style="229" customWidth="1"/>
    <col min="12261" max="12290" width="2.28515625" style="229" customWidth="1"/>
    <col min="12291" max="12291" width="6.42578125" style="229" customWidth="1"/>
    <col min="12292" max="12292" width="4" style="229" customWidth="1"/>
    <col min="12293" max="12293" width="1.5703125" style="229" customWidth="1"/>
    <col min="12294" max="12294" width="4" style="229" customWidth="1"/>
    <col min="12295" max="12295" width="8" style="229" customWidth="1"/>
    <col min="12296" max="12513" width="9.140625" style="229"/>
    <col min="12514" max="12514" width="3.85546875" style="229" bestFit="1" customWidth="1"/>
    <col min="12515" max="12515" width="12.85546875" style="229" customWidth="1"/>
    <col min="12516" max="12516" width="21.28515625" style="229" customWidth="1"/>
    <col min="12517" max="12546" width="2.28515625" style="229" customWidth="1"/>
    <col min="12547" max="12547" width="6.42578125" style="229" customWidth="1"/>
    <col min="12548" max="12548" width="4" style="229" customWidth="1"/>
    <col min="12549" max="12549" width="1.5703125" style="229" customWidth="1"/>
    <col min="12550" max="12550" width="4" style="229" customWidth="1"/>
    <col min="12551" max="12551" width="8" style="229" customWidth="1"/>
    <col min="12552" max="12769" width="9.140625" style="229"/>
    <col min="12770" max="12770" width="3.85546875" style="229" bestFit="1" customWidth="1"/>
    <col min="12771" max="12771" width="12.85546875" style="229" customWidth="1"/>
    <col min="12772" max="12772" width="21.28515625" style="229" customWidth="1"/>
    <col min="12773" max="12802" width="2.28515625" style="229" customWidth="1"/>
    <col min="12803" max="12803" width="6.42578125" style="229" customWidth="1"/>
    <col min="12804" max="12804" width="4" style="229" customWidth="1"/>
    <col min="12805" max="12805" width="1.5703125" style="229" customWidth="1"/>
    <col min="12806" max="12806" width="4" style="229" customWidth="1"/>
    <col min="12807" max="12807" width="8" style="229" customWidth="1"/>
    <col min="12808" max="13025" width="9.140625" style="229"/>
    <col min="13026" max="13026" width="3.85546875" style="229" bestFit="1" customWidth="1"/>
    <col min="13027" max="13027" width="12.85546875" style="229" customWidth="1"/>
    <col min="13028" max="13028" width="21.28515625" style="229" customWidth="1"/>
    <col min="13029" max="13058" width="2.28515625" style="229" customWidth="1"/>
    <col min="13059" max="13059" width="6.42578125" style="229" customWidth="1"/>
    <col min="13060" max="13060" width="4" style="229" customWidth="1"/>
    <col min="13061" max="13061" width="1.5703125" style="229" customWidth="1"/>
    <col min="13062" max="13062" width="4" style="229" customWidth="1"/>
    <col min="13063" max="13063" width="8" style="229" customWidth="1"/>
    <col min="13064" max="13281" width="9.140625" style="229"/>
    <col min="13282" max="13282" width="3.85546875" style="229" bestFit="1" customWidth="1"/>
    <col min="13283" max="13283" width="12.85546875" style="229" customWidth="1"/>
    <col min="13284" max="13284" width="21.28515625" style="229" customWidth="1"/>
    <col min="13285" max="13314" width="2.28515625" style="229" customWidth="1"/>
    <col min="13315" max="13315" width="6.42578125" style="229" customWidth="1"/>
    <col min="13316" max="13316" width="4" style="229" customWidth="1"/>
    <col min="13317" max="13317" width="1.5703125" style="229" customWidth="1"/>
    <col min="13318" max="13318" width="4" style="229" customWidth="1"/>
    <col min="13319" max="13319" width="8" style="229" customWidth="1"/>
    <col min="13320" max="13537" width="9.140625" style="229"/>
    <col min="13538" max="13538" width="3.85546875" style="229" bestFit="1" customWidth="1"/>
    <col min="13539" max="13539" width="12.85546875" style="229" customWidth="1"/>
    <col min="13540" max="13540" width="21.28515625" style="229" customWidth="1"/>
    <col min="13541" max="13570" width="2.28515625" style="229" customWidth="1"/>
    <col min="13571" max="13571" width="6.42578125" style="229" customWidth="1"/>
    <col min="13572" max="13572" width="4" style="229" customWidth="1"/>
    <col min="13573" max="13573" width="1.5703125" style="229" customWidth="1"/>
    <col min="13574" max="13574" width="4" style="229" customWidth="1"/>
    <col min="13575" max="13575" width="8" style="229" customWidth="1"/>
    <col min="13576" max="13793" width="9.140625" style="229"/>
    <col min="13794" max="13794" width="3.85546875" style="229" bestFit="1" customWidth="1"/>
    <col min="13795" max="13795" width="12.85546875" style="229" customWidth="1"/>
    <col min="13796" max="13796" width="21.28515625" style="229" customWidth="1"/>
    <col min="13797" max="13826" width="2.28515625" style="229" customWidth="1"/>
    <col min="13827" max="13827" width="6.42578125" style="229" customWidth="1"/>
    <col min="13828" max="13828" width="4" style="229" customWidth="1"/>
    <col min="13829" max="13829" width="1.5703125" style="229" customWidth="1"/>
    <col min="13830" max="13830" width="4" style="229" customWidth="1"/>
    <col min="13831" max="13831" width="8" style="229" customWidth="1"/>
    <col min="13832" max="14049" width="9.140625" style="229"/>
    <col min="14050" max="14050" width="3.85546875" style="229" bestFit="1" customWidth="1"/>
    <col min="14051" max="14051" width="12.85546875" style="229" customWidth="1"/>
    <col min="14052" max="14052" width="21.28515625" style="229" customWidth="1"/>
    <col min="14053" max="14082" width="2.28515625" style="229" customWidth="1"/>
    <col min="14083" max="14083" width="6.42578125" style="229" customWidth="1"/>
    <col min="14084" max="14084" width="4" style="229" customWidth="1"/>
    <col min="14085" max="14085" width="1.5703125" style="229" customWidth="1"/>
    <col min="14086" max="14086" width="4" style="229" customWidth="1"/>
    <col min="14087" max="14087" width="8" style="229" customWidth="1"/>
    <col min="14088" max="14305" width="9.140625" style="229"/>
    <col min="14306" max="14306" width="3.85546875" style="229" bestFit="1" customWidth="1"/>
    <col min="14307" max="14307" width="12.85546875" style="229" customWidth="1"/>
    <col min="14308" max="14308" width="21.28515625" style="229" customWidth="1"/>
    <col min="14309" max="14338" width="2.28515625" style="229" customWidth="1"/>
    <col min="14339" max="14339" width="6.42578125" style="229" customWidth="1"/>
    <col min="14340" max="14340" width="4" style="229" customWidth="1"/>
    <col min="14341" max="14341" width="1.5703125" style="229" customWidth="1"/>
    <col min="14342" max="14342" width="4" style="229" customWidth="1"/>
    <col min="14343" max="14343" width="8" style="229" customWidth="1"/>
    <col min="14344" max="14561" width="9.140625" style="229"/>
    <col min="14562" max="14562" width="3.85546875" style="229" bestFit="1" customWidth="1"/>
    <col min="14563" max="14563" width="12.85546875" style="229" customWidth="1"/>
    <col min="14564" max="14564" width="21.28515625" style="229" customWidth="1"/>
    <col min="14565" max="14594" width="2.28515625" style="229" customWidth="1"/>
    <col min="14595" max="14595" width="6.42578125" style="229" customWidth="1"/>
    <col min="14596" max="14596" width="4" style="229" customWidth="1"/>
    <col min="14597" max="14597" width="1.5703125" style="229" customWidth="1"/>
    <col min="14598" max="14598" width="4" style="229" customWidth="1"/>
    <col min="14599" max="14599" width="8" style="229" customWidth="1"/>
    <col min="14600" max="14817" width="9.140625" style="229"/>
    <col min="14818" max="14818" width="3.85546875" style="229" bestFit="1" customWidth="1"/>
    <col min="14819" max="14819" width="12.85546875" style="229" customWidth="1"/>
    <col min="14820" max="14820" width="21.28515625" style="229" customWidth="1"/>
    <col min="14821" max="14850" width="2.28515625" style="229" customWidth="1"/>
    <col min="14851" max="14851" width="6.42578125" style="229" customWidth="1"/>
    <col min="14852" max="14852" width="4" style="229" customWidth="1"/>
    <col min="14853" max="14853" width="1.5703125" style="229" customWidth="1"/>
    <col min="14854" max="14854" width="4" style="229" customWidth="1"/>
    <col min="14855" max="14855" width="8" style="229" customWidth="1"/>
    <col min="14856" max="15073" width="9.140625" style="229"/>
    <col min="15074" max="15074" width="3.85546875" style="229" bestFit="1" customWidth="1"/>
    <col min="15075" max="15075" width="12.85546875" style="229" customWidth="1"/>
    <col min="15076" max="15076" width="21.28515625" style="229" customWidth="1"/>
    <col min="15077" max="15106" width="2.28515625" style="229" customWidth="1"/>
    <col min="15107" max="15107" width="6.42578125" style="229" customWidth="1"/>
    <col min="15108" max="15108" width="4" style="229" customWidth="1"/>
    <col min="15109" max="15109" width="1.5703125" style="229" customWidth="1"/>
    <col min="15110" max="15110" width="4" style="229" customWidth="1"/>
    <col min="15111" max="15111" width="8" style="229" customWidth="1"/>
    <col min="15112" max="15329" width="9.140625" style="229"/>
    <col min="15330" max="15330" width="3.85546875" style="229" bestFit="1" customWidth="1"/>
    <col min="15331" max="15331" width="12.85546875" style="229" customWidth="1"/>
    <col min="15332" max="15332" width="21.28515625" style="229" customWidth="1"/>
    <col min="15333" max="15362" width="2.28515625" style="229" customWidth="1"/>
    <col min="15363" max="15363" width="6.42578125" style="229" customWidth="1"/>
    <col min="15364" max="15364" width="4" style="229" customWidth="1"/>
    <col min="15365" max="15365" width="1.5703125" style="229" customWidth="1"/>
    <col min="15366" max="15366" width="4" style="229" customWidth="1"/>
    <col min="15367" max="15367" width="8" style="229" customWidth="1"/>
    <col min="15368" max="15585" width="9.140625" style="229"/>
    <col min="15586" max="15586" width="3.85546875" style="229" bestFit="1" customWidth="1"/>
    <col min="15587" max="15587" width="12.85546875" style="229" customWidth="1"/>
    <col min="15588" max="15588" width="21.28515625" style="229" customWidth="1"/>
    <col min="15589" max="15618" width="2.28515625" style="229" customWidth="1"/>
    <col min="15619" max="15619" width="6.42578125" style="229" customWidth="1"/>
    <col min="15620" max="15620" width="4" style="229" customWidth="1"/>
    <col min="15621" max="15621" width="1.5703125" style="229" customWidth="1"/>
    <col min="15622" max="15622" width="4" style="229" customWidth="1"/>
    <col min="15623" max="15623" width="8" style="229" customWidth="1"/>
    <col min="15624" max="15841" width="9.140625" style="229"/>
    <col min="15842" max="15842" width="3.85546875" style="229" bestFit="1" customWidth="1"/>
    <col min="15843" max="15843" width="12.85546875" style="229" customWidth="1"/>
    <col min="15844" max="15844" width="21.28515625" style="229" customWidth="1"/>
    <col min="15845" max="15874" width="2.28515625" style="229" customWidth="1"/>
    <col min="15875" max="15875" width="6.42578125" style="229" customWidth="1"/>
    <col min="15876" max="15876" width="4" style="229" customWidth="1"/>
    <col min="15877" max="15877" width="1.5703125" style="229" customWidth="1"/>
    <col min="15878" max="15878" width="4" style="229" customWidth="1"/>
    <col min="15879" max="15879" width="8" style="229" customWidth="1"/>
    <col min="15880" max="16097" width="9.140625" style="229"/>
    <col min="16098" max="16098" width="3.85546875" style="229" bestFit="1" customWidth="1"/>
    <col min="16099" max="16099" width="12.85546875" style="229" customWidth="1"/>
    <col min="16100" max="16100" width="21.28515625" style="229" customWidth="1"/>
    <col min="16101" max="16130" width="2.28515625" style="229" customWidth="1"/>
    <col min="16131" max="16131" width="6.42578125" style="229" customWidth="1"/>
    <col min="16132" max="16132" width="4" style="229" customWidth="1"/>
    <col min="16133" max="16133" width="1.5703125" style="229" customWidth="1"/>
    <col min="16134" max="16134" width="4" style="229" customWidth="1"/>
    <col min="16135" max="16135" width="8" style="229" customWidth="1"/>
    <col min="16136" max="16384" width="9.140625" style="229"/>
  </cols>
  <sheetData>
    <row r="1" spans="1:42" ht="44.25" customHeight="1">
      <c r="B1" s="687" t="s">
        <v>268</v>
      </c>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448"/>
    </row>
    <row r="2" spans="1:42" ht="4.5" customHeight="1"/>
    <row r="3" spans="1:42" ht="12.75" customHeight="1" thickBot="1">
      <c r="A3" s="233" t="s">
        <v>203</v>
      </c>
      <c r="B3" s="234"/>
      <c r="C3" s="234" t="s">
        <v>204</v>
      </c>
      <c r="D3" s="449"/>
      <c r="E3" s="449">
        <v>1</v>
      </c>
      <c r="F3" s="449"/>
      <c r="G3" s="449"/>
      <c r="H3" s="449">
        <v>2</v>
      </c>
      <c r="I3" s="449"/>
      <c r="J3" s="449"/>
      <c r="K3" s="449">
        <v>3</v>
      </c>
      <c r="L3" s="449"/>
      <c r="M3" s="449"/>
      <c r="N3" s="449">
        <v>4</v>
      </c>
      <c r="O3" s="449"/>
      <c r="P3" s="449"/>
      <c r="Q3" s="449">
        <v>5</v>
      </c>
      <c r="R3" s="449"/>
      <c r="S3" s="449"/>
      <c r="T3" s="449">
        <v>6</v>
      </c>
      <c r="U3" s="449"/>
      <c r="V3" s="449"/>
      <c r="W3" s="449">
        <v>7</v>
      </c>
      <c r="X3" s="449"/>
      <c r="Y3" s="449"/>
      <c r="Z3" s="449">
        <v>8</v>
      </c>
      <c r="AA3" s="449"/>
      <c r="AB3" s="449"/>
      <c r="AC3" s="449">
        <v>9</v>
      </c>
      <c r="AD3" s="451"/>
      <c r="AE3" s="451"/>
      <c r="AF3" s="451">
        <v>10</v>
      </c>
      <c r="AG3" s="451"/>
      <c r="AH3" s="447" t="s">
        <v>1</v>
      </c>
      <c r="AI3" s="664" t="s">
        <v>205</v>
      </c>
      <c r="AJ3" s="664"/>
      <c r="AK3" s="664"/>
      <c r="AL3" s="234" t="s">
        <v>2</v>
      </c>
      <c r="AM3" s="335"/>
    </row>
    <row r="4" spans="1:42" ht="12.95" customHeight="1">
      <c r="A4" s="645">
        <v>1</v>
      </c>
      <c r="B4" s="237" t="s">
        <v>17</v>
      </c>
      <c r="C4" s="321" t="s">
        <v>112</v>
      </c>
      <c r="D4" s="239"/>
      <c r="E4" s="240"/>
      <c r="F4" s="241"/>
      <c r="G4" s="284"/>
      <c r="H4" s="256">
        <v>0</v>
      </c>
      <c r="I4" s="257"/>
      <c r="J4" s="242"/>
      <c r="K4" s="243">
        <v>0</v>
      </c>
      <c r="L4" s="244"/>
      <c r="M4" s="309"/>
      <c r="N4" s="246">
        <v>1</v>
      </c>
      <c r="O4" s="247"/>
      <c r="P4" s="284"/>
      <c r="Q4" s="256">
        <v>0</v>
      </c>
      <c r="R4" s="257"/>
      <c r="S4" s="309"/>
      <c r="T4" s="246">
        <v>1</v>
      </c>
      <c r="U4" s="247"/>
      <c r="V4" s="382"/>
      <c r="W4" s="246">
        <v>1</v>
      </c>
      <c r="X4" s="252"/>
      <c r="Y4" s="309"/>
      <c r="Z4" s="246">
        <v>1</v>
      </c>
      <c r="AA4" s="247"/>
      <c r="AB4" s="286"/>
      <c r="AC4" s="287">
        <v>2</v>
      </c>
      <c r="AD4" s="288"/>
      <c r="AE4" s="309"/>
      <c r="AF4" s="246">
        <v>1</v>
      </c>
      <c r="AG4" s="247"/>
      <c r="AH4" s="647">
        <f>SUM(E4+H4+K4+N4+Q4+T4+W4+Z4+AC4+AF4)</f>
        <v>7</v>
      </c>
      <c r="AI4" s="649">
        <f>SUM(D5+G5+J5+M5+P5+S5+V5+Y5+AB5+AE5)</f>
        <v>14</v>
      </c>
      <c r="AJ4" s="651" t="s">
        <v>206</v>
      </c>
      <c r="AK4" s="653">
        <f>SUM(F5+I5+L5+O5+R5+U5+X5+AA5+AD5+AG5)</f>
        <v>19</v>
      </c>
      <c r="AL4" s="683">
        <v>8</v>
      </c>
      <c r="AM4" s="334"/>
    </row>
    <row r="5" spans="1:42" ht="12.95" customHeight="1" thickBot="1">
      <c r="A5" s="646"/>
      <c r="B5" s="289" t="s">
        <v>17</v>
      </c>
      <c r="C5" s="322" t="s">
        <v>38</v>
      </c>
      <c r="D5" s="260"/>
      <c r="E5" s="261"/>
      <c r="F5" s="262"/>
      <c r="G5" s="284">
        <v>0</v>
      </c>
      <c r="H5" s="256"/>
      <c r="I5" s="257">
        <v>3</v>
      </c>
      <c r="J5" s="263">
        <v>1</v>
      </c>
      <c r="K5" s="264"/>
      <c r="L5" s="265">
        <v>3</v>
      </c>
      <c r="M5" s="312">
        <v>2</v>
      </c>
      <c r="N5" s="267"/>
      <c r="O5" s="268">
        <v>2</v>
      </c>
      <c r="P5" s="284">
        <v>0</v>
      </c>
      <c r="Q5" s="256"/>
      <c r="R5" s="257">
        <v>3</v>
      </c>
      <c r="S5" s="312">
        <v>2</v>
      </c>
      <c r="T5" s="267"/>
      <c r="U5" s="268">
        <v>2</v>
      </c>
      <c r="V5" s="294">
        <v>2</v>
      </c>
      <c r="W5" s="267"/>
      <c r="X5" s="274">
        <v>2</v>
      </c>
      <c r="Y5" s="312">
        <v>2</v>
      </c>
      <c r="Z5" s="267"/>
      <c r="AA5" s="268">
        <v>2</v>
      </c>
      <c r="AB5" s="291">
        <v>3</v>
      </c>
      <c r="AC5" s="292"/>
      <c r="AD5" s="293">
        <v>0</v>
      </c>
      <c r="AE5" s="312">
        <v>2</v>
      </c>
      <c r="AF5" s="267"/>
      <c r="AG5" s="268">
        <v>2</v>
      </c>
      <c r="AH5" s="648"/>
      <c r="AI5" s="650"/>
      <c r="AJ5" s="652"/>
      <c r="AK5" s="654"/>
      <c r="AL5" s="684"/>
      <c r="AM5" s="334"/>
    </row>
    <row r="6" spans="1:42" ht="12.95" customHeight="1">
      <c r="A6" s="645">
        <v>2</v>
      </c>
      <c r="B6" s="329" t="s">
        <v>17</v>
      </c>
      <c r="C6" s="277" t="s">
        <v>18</v>
      </c>
      <c r="D6" s="313"/>
      <c r="E6" s="287">
        <v>2</v>
      </c>
      <c r="F6" s="300"/>
      <c r="G6" s="280"/>
      <c r="H6" s="281"/>
      <c r="I6" s="282"/>
      <c r="J6" s="284"/>
      <c r="K6" s="256">
        <v>0</v>
      </c>
      <c r="L6" s="257"/>
      <c r="M6" s="284"/>
      <c r="N6" s="256">
        <v>0</v>
      </c>
      <c r="O6" s="257"/>
      <c r="P6" s="309"/>
      <c r="Q6" s="246">
        <v>1</v>
      </c>
      <c r="R6" s="247"/>
      <c r="S6" s="284"/>
      <c r="T6" s="256">
        <v>0</v>
      </c>
      <c r="U6" s="257"/>
      <c r="V6" s="313"/>
      <c r="W6" s="287">
        <v>2</v>
      </c>
      <c r="X6" s="300"/>
      <c r="Y6" s="309"/>
      <c r="Z6" s="246">
        <v>1</v>
      </c>
      <c r="AA6" s="247"/>
      <c r="AB6" s="286"/>
      <c r="AC6" s="287">
        <v>2</v>
      </c>
      <c r="AD6" s="288"/>
      <c r="AE6" s="284"/>
      <c r="AF6" s="256">
        <v>0</v>
      </c>
      <c r="AG6" s="257"/>
      <c r="AH6" s="647">
        <f t="shared" ref="AH6" si="0">SUM(E6+H6+K6+N6+Q6+T6+W6+Z6+AC6+AF6)</f>
        <v>8</v>
      </c>
      <c r="AI6" s="649">
        <f t="shared" ref="AI6" si="1">SUM(D7+G7+J7+M7+P7+S7+V7+Y7+AB7+AE7)</f>
        <v>16</v>
      </c>
      <c r="AJ6" s="651" t="s">
        <v>206</v>
      </c>
      <c r="AK6" s="653">
        <f t="shared" ref="AK6" si="2">SUM(F7+I7+L7+O7+R7+U7+X7+AA7+AD7+AG7)</f>
        <v>16</v>
      </c>
      <c r="AL6" s="683">
        <v>7</v>
      </c>
      <c r="AM6" s="334"/>
    </row>
    <row r="7" spans="1:42" ht="12.95" customHeight="1" thickBot="1">
      <c r="A7" s="646">
        <v>2</v>
      </c>
      <c r="B7" s="289" t="s">
        <v>17</v>
      </c>
      <c r="C7" s="290" t="s">
        <v>46</v>
      </c>
      <c r="D7" s="318">
        <v>3</v>
      </c>
      <c r="E7" s="292"/>
      <c r="F7" s="305">
        <v>0</v>
      </c>
      <c r="G7" s="280"/>
      <c r="H7" s="281"/>
      <c r="I7" s="282"/>
      <c r="J7" s="284">
        <v>0</v>
      </c>
      <c r="K7" s="256"/>
      <c r="L7" s="257">
        <v>3</v>
      </c>
      <c r="M7" s="284">
        <v>1</v>
      </c>
      <c r="N7" s="256"/>
      <c r="O7" s="257">
        <v>3</v>
      </c>
      <c r="P7" s="312">
        <v>2</v>
      </c>
      <c r="Q7" s="267"/>
      <c r="R7" s="268">
        <v>2</v>
      </c>
      <c r="S7" s="284">
        <v>1</v>
      </c>
      <c r="T7" s="256"/>
      <c r="U7" s="257">
        <v>3</v>
      </c>
      <c r="V7" s="318">
        <v>3</v>
      </c>
      <c r="W7" s="292"/>
      <c r="X7" s="305">
        <v>0</v>
      </c>
      <c r="Y7" s="312">
        <v>2</v>
      </c>
      <c r="Z7" s="267"/>
      <c r="AA7" s="268">
        <v>2</v>
      </c>
      <c r="AB7" s="291">
        <v>3</v>
      </c>
      <c r="AC7" s="292"/>
      <c r="AD7" s="293">
        <v>0</v>
      </c>
      <c r="AE7" s="284">
        <v>1</v>
      </c>
      <c r="AF7" s="256"/>
      <c r="AG7" s="257">
        <v>3</v>
      </c>
      <c r="AH7" s="648"/>
      <c r="AI7" s="650"/>
      <c r="AJ7" s="652"/>
      <c r="AK7" s="654"/>
      <c r="AL7" s="684"/>
      <c r="AM7" s="334"/>
    </row>
    <row r="8" spans="1:42" ht="12.95" customHeight="1">
      <c r="A8" s="645">
        <v>3</v>
      </c>
      <c r="B8" s="258" t="s">
        <v>3</v>
      </c>
      <c r="C8" s="238" t="s">
        <v>23</v>
      </c>
      <c r="D8" s="286"/>
      <c r="E8" s="287">
        <v>2</v>
      </c>
      <c r="F8" s="288"/>
      <c r="G8" s="313"/>
      <c r="H8" s="287">
        <v>2</v>
      </c>
      <c r="I8" s="300"/>
      <c r="J8" s="296"/>
      <c r="K8" s="297"/>
      <c r="L8" s="298"/>
      <c r="M8" s="313"/>
      <c r="N8" s="287">
        <v>2</v>
      </c>
      <c r="O8" s="300"/>
      <c r="P8" s="286"/>
      <c r="Q8" s="287">
        <v>2</v>
      </c>
      <c r="R8" s="288"/>
      <c r="S8" s="313"/>
      <c r="T8" s="287">
        <v>2</v>
      </c>
      <c r="U8" s="300"/>
      <c r="V8" s="242"/>
      <c r="W8" s="243">
        <v>0</v>
      </c>
      <c r="X8" s="244"/>
      <c r="Y8" s="313"/>
      <c r="Z8" s="287">
        <v>2</v>
      </c>
      <c r="AA8" s="300"/>
      <c r="AB8" s="286"/>
      <c r="AC8" s="287">
        <v>2</v>
      </c>
      <c r="AD8" s="288"/>
      <c r="AE8" s="309"/>
      <c r="AF8" s="246">
        <v>1</v>
      </c>
      <c r="AG8" s="247"/>
      <c r="AH8" s="647">
        <f t="shared" ref="AH8" si="3">SUM(E8+H8+K8+N8+Q8+T8+W8+Z8+AC8+AF8)</f>
        <v>15</v>
      </c>
      <c r="AI8" s="649">
        <f t="shared" ref="AI8" si="4">SUM(D9+G9+J9+M9+P9+S9+V9+Y9+AB9+AE9)</f>
        <v>24</v>
      </c>
      <c r="AJ8" s="656" t="s">
        <v>206</v>
      </c>
      <c r="AK8" s="653">
        <f t="shared" ref="AK8" si="5">SUM(F9+I9+L9+O9+R9+U9+X9+AA9+AD9+AG9)</f>
        <v>6</v>
      </c>
      <c r="AL8" s="685">
        <v>1</v>
      </c>
      <c r="AM8" s="334"/>
    </row>
    <row r="9" spans="1:42" ht="12.95" customHeight="1" thickBot="1">
      <c r="A9" s="646"/>
      <c r="B9" s="301" t="s">
        <v>3</v>
      </c>
      <c r="C9" s="259" t="s">
        <v>215</v>
      </c>
      <c r="D9" s="291">
        <v>3</v>
      </c>
      <c r="E9" s="292"/>
      <c r="F9" s="293">
        <v>1</v>
      </c>
      <c r="G9" s="318">
        <v>3</v>
      </c>
      <c r="H9" s="292"/>
      <c r="I9" s="305">
        <v>0</v>
      </c>
      <c r="J9" s="303"/>
      <c r="K9" s="261"/>
      <c r="L9" s="262"/>
      <c r="M9" s="318">
        <v>3</v>
      </c>
      <c r="N9" s="292"/>
      <c r="O9" s="305">
        <v>0</v>
      </c>
      <c r="P9" s="291">
        <v>3</v>
      </c>
      <c r="Q9" s="292"/>
      <c r="R9" s="293">
        <v>0</v>
      </c>
      <c r="S9" s="318">
        <v>3</v>
      </c>
      <c r="T9" s="292"/>
      <c r="U9" s="305">
        <v>0</v>
      </c>
      <c r="V9" s="263">
        <v>1</v>
      </c>
      <c r="W9" s="264"/>
      <c r="X9" s="265">
        <v>3</v>
      </c>
      <c r="Y9" s="318">
        <v>3</v>
      </c>
      <c r="Z9" s="292"/>
      <c r="AA9" s="305">
        <v>0</v>
      </c>
      <c r="AB9" s="291">
        <v>3</v>
      </c>
      <c r="AC9" s="292"/>
      <c r="AD9" s="293">
        <v>0</v>
      </c>
      <c r="AE9" s="312">
        <v>2</v>
      </c>
      <c r="AF9" s="267"/>
      <c r="AG9" s="268">
        <v>2</v>
      </c>
      <c r="AH9" s="648"/>
      <c r="AI9" s="650"/>
      <c r="AJ9" s="656"/>
      <c r="AK9" s="654"/>
      <c r="AL9" s="686"/>
      <c r="AM9" s="334"/>
    </row>
    <row r="10" spans="1:42" ht="12.95" customHeight="1">
      <c r="A10" s="659">
        <v>4</v>
      </c>
      <c r="B10" s="237" t="s">
        <v>17</v>
      </c>
      <c r="C10" s="277" t="s">
        <v>217</v>
      </c>
      <c r="D10" s="309"/>
      <c r="E10" s="246">
        <v>1</v>
      </c>
      <c r="F10" s="247"/>
      <c r="G10" s="286"/>
      <c r="H10" s="287">
        <v>2</v>
      </c>
      <c r="I10" s="288"/>
      <c r="J10" s="242"/>
      <c r="K10" s="243">
        <v>0</v>
      </c>
      <c r="L10" s="244"/>
      <c r="M10" s="280"/>
      <c r="N10" s="281"/>
      <c r="O10" s="282"/>
      <c r="P10" s="309"/>
      <c r="Q10" s="246">
        <v>1</v>
      </c>
      <c r="R10" s="247"/>
      <c r="S10" s="284"/>
      <c r="T10" s="256">
        <v>0</v>
      </c>
      <c r="U10" s="257"/>
      <c r="V10" s="284"/>
      <c r="W10" s="256">
        <v>0</v>
      </c>
      <c r="X10" s="257"/>
      <c r="Y10" s="313"/>
      <c r="Z10" s="287">
        <v>2</v>
      </c>
      <c r="AA10" s="300"/>
      <c r="AB10" s="286"/>
      <c r="AC10" s="287">
        <v>2</v>
      </c>
      <c r="AD10" s="288"/>
      <c r="AE10" s="313"/>
      <c r="AF10" s="287">
        <v>2</v>
      </c>
      <c r="AG10" s="300"/>
      <c r="AH10" s="647">
        <f t="shared" ref="AH10" si="6">SUM(E10+H10+K10+N10+Q10+T10+W10+Z10+AC10+AF10)</f>
        <v>10</v>
      </c>
      <c r="AI10" s="649">
        <f t="shared" ref="AI10" si="7">SUM(D11+G11+J11+M11+P11+S11+V11+Y11+AB11+AE11)</f>
        <v>18</v>
      </c>
      <c r="AJ10" s="651" t="s">
        <v>206</v>
      </c>
      <c r="AK10" s="653">
        <f t="shared" ref="AK10" si="8">SUM(F11+I11+L11+O11+R11+U11+X11+AA11+AD11+AG11)</f>
        <v>14</v>
      </c>
      <c r="AL10" s="683">
        <v>6</v>
      </c>
      <c r="AM10" s="334"/>
    </row>
    <row r="11" spans="1:42" ht="12.95" customHeight="1" thickBot="1">
      <c r="A11" s="660">
        <v>4</v>
      </c>
      <c r="B11" s="329" t="s">
        <v>17</v>
      </c>
      <c r="C11" s="290" t="s">
        <v>44</v>
      </c>
      <c r="D11" s="312">
        <v>2</v>
      </c>
      <c r="E11" s="267"/>
      <c r="F11" s="268">
        <v>2</v>
      </c>
      <c r="G11" s="291">
        <v>3</v>
      </c>
      <c r="H11" s="292"/>
      <c r="I11" s="293">
        <v>1</v>
      </c>
      <c r="J11" s="263">
        <v>0</v>
      </c>
      <c r="K11" s="264"/>
      <c r="L11" s="265">
        <v>3</v>
      </c>
      <c r="M11" s="280"/>
      <c r="N11" s="281"/>
      <c r="O11" s="282"/>
      <c r="P11" s="312">
        <v>2</v>
      </c>
      <c r="Q11" s="267"/>
      <c r="R11" s="268">
        <v>2</v>
      </c>
      <c r="S11" s="284">
        <v>1</v>
      </c>
      <c r="T11" s="256"/>
      <c r="U11" s="257">
        <v>3</v>
      </c>
      <c r="V11" s="284">
        <v>1</v>
      </c>
      <c r="W11" s="256"/>
      <c r="X11" s="257">
        <v>3</v>
      </c>
      <c r="Y11" s="318">
        <v>3</v>
      </c>
      <c r="Z11" s="292"/>
      <c r="AA11" s="305">
        <v>0</v>
      </c>
      <c r="AB11" s="291">
        <v>3</v>
      </c>
      <c r="AC11" s="292"/>
      <c r="AD11" s="293">
        <v>0</v>
      </c>
      <c r="AE11" s="318">
        <v>3</v>
      </c>
      <c r="AF11" s="292"/>
      <c r="AG11" s="305">
        <v>0</v>
      </c>
      <c r="AH11" s="648"/>
      <c r="AI11" s="650"/>
      <c r="AJ11" s="652"/>
      <c r="AK11" s="654"/>
      <c r="AL11" s="684"/>
      <c r="AM11" s="334"/>
    </row>
    <row r="12" spans="1:42" ht="12.95" customHeight="1">
      <c r="A12" s="645">
        <v>5</v>
      </c>
      <c r="B12" s="258" t="s">
        <v>13</v>
      </c>
      <c r="C12" s="238" t="s">
        <v>14</v>
      </c>
      <c r="D12" s="313"/>
      <c r="E12" s="287">
        <v>2</v>
      </c>
      <c r="F12" s="300"/>
      <c r="G12" s="382"/>
      <c r="H12" s="246">
        <v>1</v>
      </c>
      <c r="I12" s="252"/>
      <c r="J12" s="284"/>
      <c r="K12" s="256">
        <v>0</v>
      </c>
      <c r="L12" s="257"/>
      <c r="M12" s="314"/>
      <c r="N12" s="315">
        <v>1</v>
      </c>
      <c r="O12" s="316"/>
      <c r="P12" s="296"/>
      <c r="Q12" s="317"/>
      <c r="R12" s="298"/>
      <c r="S12" s="309"/>
      <c r="T12" s="246">
        <v>1</v>
      </c>
      <c r="U12" s="247"/>
      <c r="V12" s="382"/>
      <c r="W12" s="246">
        <v>1</v>
      </c>
      <c r="X12" s="252"/>
      <c r="Y12" s="286"/>
      <c r="Z12" s="300">
        <v>2</v>
      </c>
      <c r="AA12" s="288"/>
      <c r="AB12" s="286"/>
      <c r="AC12" s="287">
        <v>2</v>
      </c>
      <c r="AD12" s="288"/>
      <c r="AE12" s="462"/>
      <c r="AF12" s="315">
        <v>1</v>
      </c>
      <c r="AG12" s="316"/>
      <c r="AH12" s="647">
        <f t="shared" ref="AH12" si="9">SUM(E12+H12+K12+N12+Q12+T12+W12+Z12+AC12+AF12)</f>
        <v>11</v>
      </c>
      <c r="AI12" s="649">
        <f t="shared" ref="AI12" si="10">SUM(D13+G13+J13+M13+P13+S13+V13+Y13+AB13+AE13)</f>
        <v>19</v>
      </c>
      <c r="AJ12" s="656" t="s">
        <v>206</v>
      </c>
      <c r="AK12" s="653">
        <f t="shared" ref="AK12" si="11">SUM(F13+I13+L13+O13+R13+U13+X13+AA13+AD13+AG13)</f>
        <v>14</v>
      </c>
      <c r="AL12" s="683">
        <v>4</v>
      </c>
      <c r="AM12" s="334"/>
    </row>
    <row r="13" spans="1:42" ht="12.95" customHeight="1" thickBot="1">
      <c r="A13" s="646">
        <v>5</v>
      </c>
      <c r="B13" s="289" t="s">
        <v>29</v>
      </c>
      <c r="C13" s="368" t="s">
        <v>30</v>
      </c>
      <c r="D13" s="318">
        <v>3</v>
      </c>
      <c r="E13" s="292"/>
      <c r="F13" s="305">
        <v>0</v>
      </c>
      <c r="G13" s="294">
        <v>2</v>
      </c>
      <c r="H13" s="267"/>
      <c r="I13" s="274">
        <v>2</v>
      </c>
      <c r="J13" s="284">
        <v>0</v>
      </c>
      <c r="K13" s="256"/>
      <c r="L13" s="257">
        <v>3</v>
      </c>
      <c r="M13" s="319">
        <v>2</v>
      </c>
      <c r="N13" s="267"/>
      <c r="O13" s="274">
        <v>2</v>
      </c>
      <c r="P13" s="303"/>
      <c r="Q13" s="320"/>
      <c r="R13" s="262"/>
      <c r="S13" s="312">
        <v>2</v>
      </c>
      <c r="T13" s="267"/>
      <c r="U13" s="268">
        <v>2</v>
      </c>
      <c r="V13" s="294">
        <v>2</v>
      </c>
      <c r="W13" s="267"/>
      <c r="X13" s="274">
        <v>2</v>
      </c>
      <c r="Y13" s="291">
        <v>3</v>
      </c>
      <c r="Z13" s="305"/>
      <c r="AA13" s="293">
        <v>0</v>
      </c>
      <c r="AB13" s="291">
        <v>3</v>
      </c>
      <c r="AC13" s="292"/>
      <c r="AD13" s="293">
        <v>1</v>
      </c>
      <c r="AE13" s="319">
        <v>2</v>
      </c>
      <c r="AF13" s="267"/>
      <c r="AG13" s="274">
        <v>2</v>
      </c>
      <c r="AH13" s="648"/>
      <c r="AI13" s="650"/>
      <c r="AJ13" s="656"/>
      <c r="AK13" s="654"/>
      <c r="AL13" s="684"/>
      <c r="AM13" s="334"/>
    </row>
    <row r="14" spans="1:42" ht="12.95" customHeight="1">
      <c r="A14" s="659">
        <v>6</v>
      </c>
      <c r="B14" s="367" t="s">
        <v>3</v>
      </c>
      <c r="C14" s="366" t="s">
        <v>264</v>
      </c>
      <c r="D14" s="309"/>
      <c r="E14" s="246">
        <v>1</v>
      </c>
      <c r="F14" s="247"/>
      <c r="G14" s="286"/>
      <c r="H14" s="287">
        <v>2</v>
      </c>
      <c r="I14" s="288"/>
      <c r="J14" s="242"/>
      <c r="K14" s="243">
        <v>0</v>
      </c>
      <c r="L14" s="244"/>
      <c r="M14" s="286"/>
      <c r="N14" s="287">
        <v>2</v>
      </c>
      <c r="O14" s="288"/>
      <c r="P14" s="309"/>
      <c r="Q14" s="246">
        <v>1</v>
      </c>
      <c r="R14" s="247"/>
      <c r="S14" s="280"/>
      <c r="T14" s="282"/>
      <c r="U14" s="282"/>
      <c r="V14" s="284"/>
      <c r="W14" s="256">
        <v>0</v>
      </c>
      <c r="X14" s="257"/>
      <c r="Y14" s="286"/>
      <c r="Z14" s="287">
        <v>2</v>
      </c>
      <c r="AA14" s="288"/>
      <c r="AB14" s="286"/>
      <c r="AC14" s="287">
        <v>2</v>
      </c>
      <c r="AD14" s="288"/>
      <c r="AE14" s="309"/>
      <c r="AF14" s="246">
        <v>1</v>
      </c>
      <c r="AG14" s="247"/>
      <c r="AH14" s="647">
        <f t="shared" ref="AH14" si="12">SUM(E14+H14+K14+N14+Q14+T14+W14+Z14+AC14+AF14)</f>
        <v>11</v>
      </c>
      <c r="AI14" s="649">
        <f t="shared" ref="AI14" si="13">SUM(D15+G15+J15+M15+P15+S15+V15+Y15+AB15+AE15)</f>
        <v>18</v>
      </c>
      <c r="AJ14" s="651" t="s">
        <v>206</v>
      </c>
      <c r="AK14" s="653">
        <f t="shared" ref="AK14" si="14">SUM(F15+I15+L15+O15+R15+U15+X15+AA15+AD15+AG15)</f>
        <v>16</v>
      </c>
      <c r="AL14" s="683">
        <v>5</v>
      </c>
      <c r="AM14" s="334"/>
      <c r="AP14" s="229" t="s">
        <v>216</v>
      </c>
    </row>
    <row r="15" spans="1:42" ht="12.95" customHeight="1" thickBot="1">
      <c r="A15" s="660"/>
      <c r="B15" s="367" t="s">
        <v>270</v>
      </c>
      <c r="C15" s="365" t="s">
        <v>269</v>
      </c>
      <c r="D15" s="312">
        <v>2</v>
      </c>
      <c r="E15" s="267"/>
      <c r="F15" s="268">
        <v>2</v>
      </c>
      <c r="G15" s="291">
        <v>3</v>
      </c>
      <c r="H15" s="292"/>
      <c r="I15" s="293">
        <v>1</v>
      </c>
      <c r="J15" s="263">
        <v>0</v>
      </c>
      <c r="K15" s="264"/>
      <c r="L15" s="265">
        <v>3</v>
      </c>
      <c r="M15" s="291">
        <v>3</v>
      </c>
      <c r="N15" s="292"/>
      <c r="O15" s="293">
        <v>1</v>
      </c>
      <c r="P15" s="312">
        <v>2</v>
      </c>
      <c r="Q15" s="267"/>
      <c r="R15" s="268">
        <v>2</v>
      </c>
      <c r="S15" s="280"/>
      <c r="T15" s="282"/>
      <c r="U15" s="282"/>
      <c r="V15" s="461" t="s">
        <v>272</v>
      </c>
      <c r="W15" s="256"/>
      <c r="X15" s="257">
        <v>3</v>
      </c>
      <c r="Y15" s="291">
        <v>3</v>
      </c>
      <c r="Z15" s="292"/>
      <c r="AA15" s="293">
        <v>1</v>
      </c>
      <c r="AB15" s="291">
        <v>3</v>
      </c>
      <c r="AC15" s="292"/>
      <c r="AD15" s="293">
        <v>1</v>
      </c>
      <c r="AE15" s="312">
        <v>2</v>
      </c>
      <c r="AF15" s="267"/>
      <c r="AG15" s="268">
        <v>2</v>
      </c>
      <c r="AH15" s="648"/>
      <c r="AI15" s="650"/>
      <c r="AJ15" s="652"/>
      <c r="AK15" s="654"/>
      <c r="AL15" s="684"/>
      <c r="AM15" s="334"/>
    </row>
    <row r="16" spans="1:42" ht="12.95" customHeight="1">
      <c r="A16" s="645">
        <v>7</v>
      </c>
      <c r="B16" s="258" t="s">
        <v>3</v>
      </c>
      <c r="C16" s="366" t="s">
        <v>261</v>
      </c>
      <c r="D16" s="309"/>
      <c r="E16" s="246">
        <v>1</v>
      </c>
      <c r="F16" s="247"/>
      <c r="G16" s="284"/>
      <c r="H16" s="256">
        <v>0</v>
      </c>
      <c r="I16" s="257"/>
      <c r="J16" s="286"/>
      <c r="K16" s="287">
        <v>2</v>
      </c>
      <c r="L16" s="288"/>
      <c r="M16" s="286"/>
      <c r="N16" s="287">
        <v>2</v>
      </c>
      <c r="O16" s="288"/>
      <c r="P16" s="309"/>
      <c r="Q16" s="246">
        <v>1</v>
      </c>
      <c r="R16" s="247"/>
      <c r="S16" s="286"/>
      <c r="T16" s="300">
        <v>2</v>
      </c>
      <c r="U16" s="288"/>
      <c r="V16" s="296"/>
      <c r="W16" s="297"/>
      <c r="X16" s="298"/>
      <c r="Y16" s="309"/>
      <c r="Z16" s="246">
        <v>1</v>
      </c>
      <c r="AA16" s="247"/>
      <c r="AB16" s="286"/>
      <c r="AC16" s="287">
        <v>2</v>
      </c>
      <c r="AD16" s="288"/>
      <c r="AE16" s="284"/>
      <c r="AF16" s="256">
        <v>0</v>
      </c>
      <c r="AG16" s="257"/>
      <c r="AH16" s="647">
        <f t="shared" ref="AH16" si="15">SUM(E16+H16+K16+N16+Q16+T16+W16+Z16+AC16+AF16)</f>
        <v>11</v>
      </c>
      <c r="AI16" s="649">
        <f t="shared" ref="AI16" si="16">SUM(D17+G17+J17+M17+P17+S17+V17+Y17+AB17+AE17)</f>
        <v>18</v>
      </c>
      <c r="AJ16" s="656" t="s">
        <v>206</v>
      </c>
      <c r="AK16" s="653">
        <f t="shared" ref="AK16" si="17">SUM(F17+I17+L17+O17+R17+U17+X17+AA17+AD17+AG17)</f>
        <v>15</v>
      </c>
      <c r="AL16" s="685">
        <v>3</v>
      </c>
      <c r="AM16" s="334"/>
      <c r="AP16" s="229" t="s">
        <v>216</v>
      </c>
    </row>
    <row r="17" spans="1:39" ht="12.95" customHeight="1" thickBot="1">
      <c r="A17" s="646">
        <v>7</v>
      </c>
      <c r="B17" s="301" t="s">
        <v>3</v>
      </c>
      <c r="C17" s="365" t="s">
        <v>273</v>
      </c>
      <c r="D17" s="312">
        <v>2</v>
      </c>
      <c r="E17" s="267"/>
      <c r="F17" s="268">
        <v>2</v>
      </c>
      <c r="G17" s="284">
        <v>0</v>
      </c>
      <c r="H17" s="256"/>
      <c r="I17" s="257">
        <v>3</v>
      </c>
      <c r="J17" s="291">
        <v>3</v>
      </c>
      <c r="K17" s="292"/>
      <c r="L17" s="293">
        <v>1</v>
      </c>
      <c r="M17" s="291">
        <v>3</v>
      </c>
      <c r="N17" s="292"/>
      <c r="O17" s="293">
        <v>1</v>
      </c>
      <c r="P17" s="312">
        <v>2</v>
      </c>
      <c r="Q17" s="267"/>
      <c r="R17" s="268">
        <v>2</v>
      </c>
      <c r="S17" s="291">
        <v>3</v>
      </c>
      <c r="T17" s="305"/>
      <c r="U17" s="293">
        <v>0</v>
      </c>
      <c r="V17" s="303"/>
      <c r="W17" s="261"/>
      <c r="X17" s="262"/>
      <c r="Y17" s="312">
        <v>2</v>
      </c>
      <c r="Z17" s="267"/>
      <c r="AA17" s="268">
        <v>2</v>
      </c>
      <c r="AB17" s="291">
        <v>3</v>
      </c>
      <c r="AC17" s="292"/>
      <c r="AD17" s="293">
        <v>1</v>
      </c>
      <c r="AE17" s="461" t="s">
        <v>272</v>
      </c>
      <c r="AF17" s="256"/>
      <c r="AG17" s="257">
        <v>3</v>
      </c>
      <c r="AH17" s="648"/>
      <c r="AI17" s="650"/>
      <c r="AJ17" s="656"/>
      <c r="AK17" s="654"/>
      <c r="AL17" s="686"/>
      <c r="AM17" s="334"/>
    </row>
    <row r="18" spans="1:39" ht="12.95" customHeight="1">
      <c r="A18" s="659">
        <v>8</v>
      </c>
      <c r="B18" s="329" t="s">
        <v>17</v>
      </c>
      <c r="C18" s="321" t="s">
        <v>42</v>
      </c>
      <c r="D18" s="309"/>
      <c r="E18" s="246">
        <v>1</v>
      </c>
      <c r="F18" s="247"/>
      <c r="G18" s="382"/>
      <c r="H18" s="246">
        <v>1</v>
      </c>
      <c r="I18" s="252"/>
      <c r="J18" s="242"/>
      <c r="K18" s="243">
        <v>0</v>
      </c>
      <c r="L18" s="244"/>
      <c r="M18" s="242"/>
      <c r="N18" s="243">
        <v>0</v>
      </c>
      <c r="O18" s="244"/>
      <c r="P18" s="242"/>
      <c r="Q18" s="243">
        <v>0</v>
      </c>
      <c r="R18" s="244"/>
      <c r="S18" s="284"/>
      <c r="T18" s="256">
        <v>0</v>
      </c>
      <c r="U18" s="257"/>
      <c r="V18" s="309"/>
      <c r="W18" s="246">
        <v>1</v>
      </c>
      <c r="X18" s="247"/>
      <c r="Y18" s="239"/>
      <c r="Z18" s="297"/>
      <c r="AA18" s="317"/>
      <c r="AB18" s="313"/>
      <c r="AC18" s="300">
        <v>2</v>
      </c>
      <c r="AD18" s="300"/>
      <c r="AE18" s="242"/>
      <c r="AF18" s="243">
        <v>0</v>
      </c>
      <c r="AG18" s="244"/>
      <c r="AH18" s="647">
        <f t="shared" ref="AH18" si="18">SUM(E18+H18+K18+N18+Q18+T18+W18+Z18+AC18+AF18)</f>
        <v>5</v>
      </c>
      <c r="AI18" s="649">
        <f t="shared" ref="AI18" si="19">SUM(D19+G19+J19+M19+P19+S19+V19+Y19+AB19+AE19)</f>
        <v>11</v>
      </c>
      <c r="AJ18" s="651" t="s">
        <v>206</v>
      </c>
      <c r="AK18" s="653">
        <f t="shared" ref="AK18" si="20">SUM(F19+I19+L19+O19+R19+U19+X19+AA19+AD19+AG19)</f>
        <v>21</v>
      </c>
      <c r="AL18" s="683" t="s">
        <v>208</v>
      </c>
      <c r="AM18" s="334"/>
    </row>
    <row r="19" spans="1:39" ht="12.95" customHeight="1" thickBot="1">
      <c r="A19" s="660">
        <v>8</v>
      </c>
      <c r="B19" s="289" t="s">
        <v>36</v>
      </c>
      <c r="C19" s="322" t="s">
        <v>37</v>
      </c>
      <c r="D19" s="312">
        <v>2</v>
      </c>
      <c r="E19" s="267"/>
      <c r="F19" s="268">
        <v>2</v>
      </c>
      <c r="G19" s="294">
        <v>2</v>
      </c>
      <c r="H19" s="267"/>
      <c r="I19" s="274">
        <v>2</v>
      </c>
      <c r="J19" s="263">
        <v>0</v>
      </c>
      <c r="K19" s="264"/>
      <c r="L19" s="265">
        <v>3</v>
      </c>
      <c r="M19" s="263">
        <v>0</v>
      </c>
      <c r="N19" s="264"/>
      <c r="O19" s="265">
        <v>3</v>
      </c>
      <c r="P19" s="463" t="s">
        <v>272</v>
      </c>
      <c r="Q19" s="264"/>
      <c r="R19" s="265">
        <v>3</v>
      </c>
      <c r="S19" s="284">
        <v>1</v>
      </c>
      <c r="T19" s="256"/>
      <c r="U19" s="257">
        <v>3</v>
      </c>
      <c r="V19" s="312">
        <v>2</v>
      </c>
      <c r="W19" s="267"/>
      <c r="X19" s="268">
        <v>2</v>
      </c>
      <c r="Y19" s="260"/>
      <c r="Z19" s="261"/>
      <c r="AA19" s="320"/>
      <c r="AB19" s="318">
        <v>3</v>
      </c>
      <c r="AC19" s="305"/>
      <c r="AD19" s="305">
        <v>0</v>
      </c>
      <c r="AE19" s="263">
        <v>1</v>
      </c>
      <c r="AF19" s="264"/>
      <c r="AG19" s="265">
        <v>3</v>
      </c>
      <c r="AH19" s="648"/>
      <c r="AI19" s="650"/>
      <c r="AJ19" s="652"/>
      <c r="AK19" s="654"/>
      <c r="AL19" s="684"/>
      <c r="AM19" s="334"/>
    </row>
    <row r="20" spans="1:39" ht="12.95" customHeight="1">
      <c r="A20" s="659">
        <v>9</v>
      </c>
      <c r="B20" s="237" t="s">
        <v>17</v>
      </c>
      <c r="C20" s="321" t="s">
        <v>85</v>
      </c>
      <c r="D20" s="242"/>
      <c r="E20" s="243">
        <v>0</v>
      </c>
      <c r="F20" s="244"/>
      <c r="G20" s="284"/>
      <c r="H20" s="256">
        <v>0</v>
      </c>
      <c r="I20" s="257"/>
      <c r="J20" s="284"/>
      <c r="K20" s="256">
        <v>0</v>
      </c>
      <c r="L20" s="257"/>
      <c r="M20" s="284"/>
      <c r="N20" s="256">
        <v>0</v>
      </c>
      <c r="O20" s="257"/>
      <c r="P20" s="284"/>
      <c r="Q20" s="256">
        <v>0</v>
      </c>
      <c r="R20" s="257"/>
      <c r="S20" s="242"/>
      <c r="T20" s="243">
        <v>0</v>
      </c>
      <c r="U20" s="244"/>
      <c r="V20" s="284"/>
      <c r="W20" s="256">
        <v>0</v>
      </c>
      <c r="X20" s="257"/>
      <c r="Y20" s="284"/>
      <c r="Z20" s="256">
        <v>0</v>
      </c>
      <c r="AA20" s="257"/>
      <c r="AB20" s="325"/>
      <c r="AC20" s="326"/>
      <c r="AD20" s="326"/>
      <c r="AE20" s="284"/>
      <c r="AF20" s="256">
        <v>0</v>
      </c>
      <c r="AG20" s="257"/>
      <c r="AH20" s="647">
        <f t="shared" ref="AH20" si="21">SUM(E20+H20+K20+N20+Q20+T20+W20+Z20+AC20+AF20)</f>
        <v>0</v>
      </c>
      <c r="AI20" s="649">
        <f t="shared" ref="AI20" si="22">SUM(D21+G21+J21+M21+P21+S21+V21+Y21+AB21+AE21)</f>
        <v>3</v>
      </c>
      <c r="AJ20" s="651" t="s">
        <v>206</v>
      </c>
      <c r="AK20" s="653">
        <f t="shared" ref="AK20" si="23">SUM(F21+I21+L21+O21+R21+U21+X21+AA21+AD21+AG21)</f>
        <v>27</v>
      </c>
      <c r="AL20" s="683" t="s">
        <v>207</v>
      </c>
      <c r="AM20" s="334"/>
    </row>
    <row r="21" spans="1:39" ht="12.95" customHeight="1" thickBot="1">
      <c r="A21" s="660">
        <v>9</v>
      </c>
      <c r="B21" s="289" t="s">
        <v>17</v>
      </c>
      <c r="C21" s="322" t="s">
        <v>119</v>
      </c>
      <c r="D21" s="263">
        <v>0</v>
      </c>
      <c r="E21" s="264"/>
      <c r="F21" s="265">
        <v>3</v>
      </c>
      <c r="G21" s="284">
        <v>0</v>
      </c>
      <c r="H21" s="256"/>
      <c r="I21" s="257">
        <v>3</v>
      </c>
      <c r="J21" s="284">
        <v>0</v>
      </c>
      <c r="K21" s="256"/>
      <c r="L21" s="257">
        <v>3</v>
      </c>
      <c r="M21" s="461" t="s">
        <v>272</v>
      </c>
      <c r="N21" s="256"/>
      <c r="O21" s="257">
        <v>3</v>
      </c>
      <c r="P21" s="284">
        <v>1</v>
      </c>
      <c r="Q21" s="256"/>
      <c r="R21" s="257">
        <v>3</v>
      </c>
      <c r="S21" s="263">
        <v>1</v>
      </c>
      <c r="T21" s="264"/>
      <c r="U21" s="265">
        <v>3</v>
      </c>
      <c r="V21" s="284">
        <v>1</v>
      </c>
      <c r="W21" s="256"/>
      <c r="X21" s="257">
        <v>3</v>
      </c>
      <c r="Y21" s="461" t="s">
        <v>272</v>
      </c>
      <c r="Z21" s="256"/>
      <c r="AA21" s="257">
        <v>3</v>
      </c>
      <c r="AB21" s="325"/>
      <c r="AC21" s="326"/>
      <c r="AD21" s="326"/>
      <c r="AE21" s="461" t="s">
        <v>272</v>
      </c>
      <c r="AF21" s="256"/>
      <c r="AG21" s="257">
        <v>3</v>
      </c>
      <c r="AH21" s="648"/>
      <c r="AI21" s="650"/>
      <c r="AJ21" s="652"/>
      <c r="AK21" s="654"/>
      <c r="AL21" s="684"/>
      <c r="AM21" s="334"/>
    </row>
    <row r="22" spans="1:39" ht="12.95" customHeight="1">
      <c r="A22" s="659">
        <v>10</v>
      </c>
      <c r="B22" s="258" t="s">
        <v>3</v>
      </c>
      <c r="C22" s="321" t="s">
        <v>89</v>
      </c>
      <c r="D22" s="309"/>
      <c r="E22" s="246">
        <v>1</v>
      </c>
      <c r="F22" s="247"/>
      <c r="G22" s="286"/>
      <c r="H22" s="287">
        <v>2</v>
      </c>
      <c r="I22" s="288"/>
      <c r="J22" s="309"/>
      <c r="K22" s="246">
        <v>1</v>
      </c>
      <c r="L22" s="247"/>
      <c r="M22" s="242"/>
      <c r="N22" s="243">
        <v>0</v>
      </c>
      <c r="O22" s="244"/>
      <c r="P22" s="382"/>
      <c r="Q22" s="349">
        <v>1</v>
      </c>
      <c r="R22" s="252"/>
      <c r="S22" s="309"/>
      <c r="T22" s="246">
        <v>1</v>
      </c>
      <c r="U22" s="247"/>
      <c r="V22" s="286"/>
      <c r="W22" s="300">
        <v>2</v>
      </c>
      <c r="X22" s="288"/>
      <c r="Y22" s="286"/>
      <c r="Z22" s="287">
        <v>2</v>
      </c>
      <c r="AA22" s="288"/>
      <c r="AB22" s="313"/>
      <c r="AC22" s="287">
        <v>2</v>
      </c>
      <c r="AD22" s="300"/>
      <c r="AE22" s="325"/>
      <c r="AF22" s="326"/>
      <c r="AG22" s="326"/>
      <c r="AH22" s="647">
        <f t="shared" ref="AH22" si="24">SUM(E22+H22+K22+N22+Q22+T22+W22+Z22+AC22+AF22)</f>
        <v>12</v>
      </c>
      <c r="AI22" s="649">
        <f t="shared" ref="AI22" si="25">SUM(D23+G23+J23+M23+P23+S23+V23+Y23+AB23+AE23)</f>
        <v>20</v>
      </c>
      <c r="AJ22" s="651" t="s">
        <v>206</v>
      </c>
      <c r="AK22" s="653">
        <f t="shared" ref="AK22" si="26">SUM(F23+I23+L23+O23+R23+U23+X23+AA23+AD23+AG23)</f>
        <v>13</v>
      </c>
      <c r="AL22" s="685" t="s">
        <v>212</v>
      </c>
      <c r="AM22" s="334"/>
    </row>
    <row r="23" spans="1:39" ht="12.95" customHeight="1" thickBot="1">
      <c r="A23" s="660">
        <v>9</v>
      </c>
      <c r="B23" s="301" t="s">
        <v>117</v>
      </c>
      <c r="C23" s="322" t="s">
        <v>271</v>
      </c>
      <c r="D23" s="312">
        <v>2</v>
      </c>
      <c r="E23" s="267"/>
      <c r="F23" s="268">
        <v>2</v>
      </c>
      <c r="G23" s="291">
        <v>3</v>
      </c>
      <c r="H23" s="292"/>
      <c r="I23" s="293">
        <v>1</v>
      </c>
      <c r="J23" s="312">
        <v>2</v>
      </c>
      <c r="K23" s="267"/>
      <c r="L23" s="268">
        <v>2</v>
      </c>
      <c r="M23" s="263">
        <v>0</v>
      </c>
      <c r="N23" s="264"/>
      <c r="O23" s="265">
        <v>3</v>
      </c>
      <c r="P23" s="383">
        <v>2</v>
      </c>
      <c r="Q23" s="267"/>
      <c r="R23" s="274">
        <v>2</v>
      </c>
      <c r="S23" s="312">
        <v>2</v>
      </c>
      <c r="T23" s="267"/>
      <c r="U23" s="268">
        <v>2</v>
      </c>
      <c r="V23" s="291">
        <v>3</v>
      </c>
      <c r="W23" s="305"/>
      <c r="X23" s="293">
        <v>0</v>
      </c>
      <c r="Y23" s="291">
        <v>3</v>
      </c>
      <c r="Z23" s="292"/>
      <c r="AA23" s="293">
        <v>1</v>
      </c>
      <c r="AB23" s="318">
        <v>3</v>
      </c>
      <c r="AC23" s="292"/>
      <c r="AD23" s="305">
        <v>0</v>
      </c>
      <c r="AE23" s="325"/>
      <c r="AF23" s="326"/>
      <c r="AG23" s="326"/>
      <c r="AH23" s="648"/>
      <c r="AI23" s="650"/>
      <c r="AJ23" s="652"/>
      <c r="AK23" s="654"/>
      <c r="AL23" s="686"/>
      <c r="AM23" s="334"/>
    </row>
    <row r="24" spans="1:39" ht="12.95" customHeight="1">
      <c r="A24" s="452"/>
      <c r="B24" s="453"/>
      <c r="C24" s="454"/>
      <c r="D24" s="455"/>
      <c r="E24" s="256"/>
      <c r="F24" s="285"/>
      <c r="G24" s="455"/>
      <c r="H24" s="256"/>
      <c r="I24" s="285"/>
      <c r="J24" s="456"/>
      <c r="K24" s="256"/>
      <c r="L24" s="285"/>
      <c r="M24" s="457"/>
      <c r="N24" s="278"/>
      <c r="O24" s="342"/>
      <c r="P24" s="457"/>
      <c r="Q24" s="278"/>
      <c r="R24" s="342"/>
      <c r="S24" s="351"/>
      <c r="T24" s="324"/>
      <c r="U24" s="354"/>
      <c r="V24" s="457"/>
      <c r="W24" s="278"/>
      <c r="X24" s="342"/>
      <c r="Y24" s="457"/>
      <c r="Z24" s="278"/>
      <c r="AA24" s="342"/>
      <c r="AB24" s="231"/>
      <c r="AC24" s="231"/>
      <c r="AD24" s="231"/>
      <c r="AE24" s="231"/>
      <c r="AF24" s="231"/>
      <c r="AG24" s="231"/>
      <c r="AH24" s="458"/>
      <c r="AI24" s="459">
        <v>161</v>
      </c>
      <c r="AJ24" s="450"/>
      <c r="AK24" s="459">
        <v>161</v>
      </c>
      <c r="AL24" s="460"/>
      <c r="AM24" s="334"/>
    </row>
    <row r="25" spans="1:39" ht="12.75" customHeight="1">
      <c r="A25" s="229"/>
      <c r="C25" s="662" t="s">
        <v>277</v>
      </c>
      <c r="D25" s="662"/>
      <c r="E25" s="662"/>
      <c r="F25" s="662"/>
      <c r="G25" s="662"/>
      <c r="H25" s="662"/>
      <c r="I25" s="662"/>
      <c r="M25" s="663" t="s">
        <v>1</v>
      </c>
      <c r="N25" s="663"/>
      <c r="O25" s="663"/>
      <c r="P25" s="663" t="s">
        <v>205</v>
      </c>
      <c r="Q25" s="663"/>
      <c r="R25" s="663"/>
      <c r="S25" s="663" t="s">
        <v>2</v>
      </c>
      <c r="T25" s="663"/>
      <c r="U25" s="663"/>
      <c r="V25" s="229"/>
      <c r="X25" s="229"/>
      <c r="AE25" s="230"/>
      <c r="AF25" s="229"/>
    </row>
    <row r="26" spans="1:39" ht="12.75" customHeight="1">
      <c r="A26" s="645">
        <v>5</v>
      </c>
      <c r="B26" s="258" t="s">
        <v>13</v>
      </c>
      <c r="C26" s="238" t="s">
        <v>14</v>
      </c>
      <c r="D26" s="239"/>
      <c r="E26" s="297"/>
      <c r="F26" s="317"/>
      <c r="G26" s="355"/>
      <c r="H26" s="356">
        <v>1</v>
      </c>
      <c r="I26" s="357"/>
      <c r="J26" s="361"/>
      <c r="K26" s="362">
        <v>1</v>
      </c>
      <c r="L26" s="363"/>
      <c r="M26" s="694">
        <v>2</v>
      </c>
      <c r="N26" s="695"/>
      <c r="O26" s="696"/>
      <c r="P26" s="700" t="s">
        <v>274</v>
      </c>
      <c r="Q26" s="701"/>
      <c r="R26" s="702"/>
      <c r="S26" s="688">
        <v>2</v>
      </c>
      <c r="T26" s="689"/>
      <c r="U26" s="690"/>
      <c r="V26" s="467">
        <v>2</v>
      </c>
      <c r="W26" s="467"/>
      <c r="X26" s="467"/>
      <c r="AE26" s="230"/>
      <c r="AF26" s="229"/>
    </row>
    <row r="27" spans="1:39" ht="12.75" customHeight="1">
      <c r="A27" s="646">
        <v>5</v>
      </c>
      <c r="B27" s="289" t="s">
        <v>29</v>
      </c>
      <c r="C27" s="368" t="s">
        <v>30</v>
      </c>
      <c r="D27" s="260"/>
      <c r="E27" s="261"/>
      <c r="F27" s="320"/>
      <c r="G27" s="358">
        <v>2</v>
      </c>
      <c r="H27" s="359"/>
      <c r="I27" s="360">
        <v>2</v>
      </c>
      <c r="J27" s="358">
        <v>2</v>
      </c>
      <c r="K27" s="359"/>
      <c r="L27" s="360">
        <v>2</v>
      </c>
      <c r="M27" s="697"/>
      <c r="N27" s="698"/>
      <c r="O27" s="699"/>
      <c r="P27" s="703"/>
      <c r="Q27" s="704"/>
      <c r="R27" s="705"/>
      <c r="S27" s="691"/>
      <c r="T27" s="692"/>
      <c r="U27" s="693"/>
      <c r="V27" s="467"/>
      <c r="W27" s="467"/>
      <c r="X27" s="467"/>
      <c r="AD27" s="364" t="s">
        <v>200</v>
      </c>
      <c r="AE27" s="230"/>
      <c r="AF27" s="229"/>
    </row>
    <row r="28" spans="1:39" ht="12.75" customHeight="1">
      <c r="A28" s="659">
        <v>6</v>
      </c>
      <c r="B28" s="367" t="s">
        <v>3</v>
      </c>
      <c r="C28" s="366" t="s">
        <v>264</v>
      </c>
      <c r="D28" s="355"/>
      <c r="E28" s="356">
        <v>1</v>
      </c>
      <c r="F28" s="357"/>
      <c r="G28" s="239"/>
      <c r="H28" s="297"/>
      <c r="I28" s="317"/>
      <c r="J28" s="284"/>
      <c r="K28" s="256">
        <v>0</v>
      </c>
      <c r="L28" s="257"/>
      <c r="M28" s="694">
        <v>1</v>
      </c>
      <c r="N28" s="695"/>
      <c r="O28" s="696"/>
      <c r="P28" s="700" t="s">
        <v>275</v>
      </c>
      <c r="Q28" s="701"/>
      <c r="R28" s="702"/>
      <c r="S28" s="688">
        <v>3</v>
      </c>
      <c r="T28" s="689"/>
      <c r="U28" s="690"/>
      <c r="V28" s="467">
        <v>3</v>
      </c>
      <c r="W28" s="467"/>
      <c r="X28" s="467"/>
      <c r="AE28" s="230"/>
      <c r="AF28" s="229"/>
    </row>
    <row r="29" spans="1:39" ht="12.75" customHeight="1">
      <c r="A29" s="660"/>
      <c r="B29" s="367" t="s">
        <v>270</v>
      </c>
      <c r="C29" s="365" t="s">
        <v>269</v>
      </c>
      <c r="D29" s="358">
        <v>2</v>
      </c>
      <c r="E29" s="359"/>
      <c r="F29" s="360">
        <v>2</v>
      </c>
      <c r="G29" s="260"/>
      <c r="H29" s="261"/>
      <c r="I29" s="320"/>
      <c r="J29" s="284">
        <v>0</v>
      </c>
      <c r="K29" s="256"/>
      <c r="L29" s="257">
        <v>3</v>
      </c>
      <c r="M29" s="697"/>
      <c r="N29" s="698"/>
      <c r="O29" s="699"/>
      <c r="P29" s="703"/>
      <c r="Q29" s="704"/>
      <c r="R29" s="705"/>
      <c r="S29" s="691"/>
      <c r="T29" s="692"/>
      <c r="U29" s="693"/>
      <c r="V29" s="467"/>
      <c r="W29" s="467"/>
      <c r="X29" s="467"/>
      <c r="AE29" s="230"/>
      <c r="AF29" s="229"/>
    </row>
    <row r="30" spans="1:39" ht="12.75" customHeight="1">
      <c r="A30" s="645">
        <v>7</v>
      </c>
      <c r="B30" s="258" t="s">
        <v>3</v>
      </c>
      <c r="C30" s="366" t="s">
        <v>261</v>
      </c>
      <c r="D30" s="355"/>
      <c r="E30" s="356">
        <v>1</v>
      </c>
      <c r="F30" s="357"/>
      <c r="G30" s="286"/>
      <c r="H30" s="300">
        <v>2</v>
      </c>
      <c r="I30" s="288"/>
      <c r="J30" s="239"/>
      <c r="K30" s="297"/>
      <c r="L30" s="317"/>
      <c r="M30" s="694">
        <v>3</v>
      </c>
      <c r="N30" s="695"/>
      <c r="O30" s="696"/>
      <c r="P30" s="700" t="s">
        <v>276</v>
      </c>
      <c r="Q30" s="701"/>
      <c r="R30" s="702"/>
      <c r="S30" s="688">
        <v>1</v>
      </c>
      <c r="T30" s="689"/>
      <c r="U30" s="690"/>
      <c r="V30" s="467">
        <v>4</v>
      </c>
      <c r="W30" s="467"/>
      <c r="X30" s="467"/>
      <c r="AE30" s="230"/>
      <c r="AF30" s="229"/>
    </row>
    <row r="31" spans="1:39" ht="12.75" customHeight="1">
      <c r="A31" s="646">
        <v>7</v>
      </c>
      <c r="B31" s="301" t="s">
        <v>3</v>
      </c>
      <c r="C31" s="365" t="s">
        <v>273</v>
      </c>
      <c r="D31" s="358">
        <v>2</v>
      </c>
      <c r="E31" s="359"/>
      <c r="F31" s="360">
        <v>2</v>
      </c>
      <c r="G31" s="291">
        <v>3</v>
      </c>
      <c r="H31" s="305"/>
      <c r="I31" s="293">
        <v>0</v>
      </c>
      <c r="J31" s="260"/>
      <c r="K31" s="261"/>
      <c r="L31" s="320"/>
      <c r="M31" s="697"/>
      <c r="N31" s="698"/>
      <c r="O31" s="699"/>
      <c r="P31" s="703"/>
      <c r="Q31" s="704"/>
      <c r="R31" s="705"/>
      <c r="S31" s="691"/>
      <c r="T31" s="692"/>
      <c r="U31" s="693"/>
      <c r="V31" s="467"/>
      <c r="W31" s="467"/>
      <c r="X31" s="467"/>
      <c r="AE31" s="230"/>
      <c r="AF31" s="229"/>
    </row>
    <row r="32" spans="1:39" ht="12.75" customHeight="1">
      <c r="A32" s="232"/>
      <c r="B32" s="232"/>
      <c r="C32" s="232"/>
      <c r="D32" s="232"/>
      <c r="E32" s="232"/>
      <c r="G32" s="232"/>
      <c r="H32" s="232"/>
      <c r="J32" s="232"/>
      <c r="K32" s="232"/>
      <c r="M32" s="232"/>
      <c r="N32" s="232"/>
      <c r="P32" s="232"/>
      <c r="Q32" s="232"/>
      <c r="S32" s="232"/>
      <c r="T32" s="232"/>
      <c r="V32" s="232"/>
      <c r="W32" s="232"/>
      <c r="AE32" s="230"/>
      <c r="AF32" s="229"/>
    </row>
    <row r="33" spans="1:32" ht="12.75" customHeight="1">
      <c r="A33" s="232"/>
      <c r="B33" s="232"/>
      <c r="C33" s="232"/>
      <c r="D33" s="232"/>
      <c r="E33" s="232"/>
      <c r="G33" s="232"/>
      <c r="H33" s="232"/>
      <c r="J33" s="232"/>
      <c r="K33" s="232"/>
      <c r="M33" s="232"/>
      <c r="N33" s="232"/>
      <c r="P33" s="232"/>
      <c r="Q33" s="232"/>
      <c r="S33" s="232"/>
      <c r="T33" s="232"/>
      <c r="V33" s="232"/>
      <c r="W33" s="232"/>
      <c r="AE33" s="230"/>
      <c r="AF33" s="229"/>
    </row>
    <row r="34" spans="1:32">
      <c r="AE34" s="230"/>
      <c r="AF34" s="229"/>
    </row>
    <row r="35" spans="1:32">
      <c r="AE35" s="230"/>
      <c r="AF35" s="229"/>
    </row>
  </sheetData>
  <protectedRanges>
    <protectedRange sqref="AD27" name="Diapazons1_9_2_1"/>
  </protectedRanges>
  <mergeCells count="78">
    <mergeCell ref="S30:U31"/>
    <mergeCell ref="M28:O29"/>
    <mergeCell ref="M30:O31"/>
    <mergeCell ref="A30:A31"/>
    <mergeCell ref="A26:A27"/>
    <mergeCell ref="A28:A29"/>
    <mergeCell ref="M26:O27"/>
    <mergeCell ref="P26:R27"/>
    <mergeCell ref="S26:U27"/>
    <mergeCell ref="P28:R29"/>
    <mergeCell ref="S28:U29"/>
    <mergeCell ref="P30:R31"/>
    <mergeCell ref="B1:AL1"/>
    <mergeCell ref="AI3:AK3"/>
    <mergeCell ref="A4:A5"/>
    <mergeCell ref="AH4:AH5"/>
    <mergeCell ref="AI4:AI5"/>
    <mergeCell ref="AJ4:AJ5"/>
    <mergeCell ref="AK4:AK5"/>
    <mergeCell ref="A6:A7"/>
    <mergeCell ref="AH6:AH7"/>
    <mergeCell ref="AI6:AI7"/>
    <mergeCell ref="AJ6:AJ7"/>
    <mergeCell ref="AK6:AK7"/>
    <mergeCell ref="A8:A9"/>
    <mergeCell ref="AH8:AH9"/>
    <mergeCell ref="AI8:AI9"/>
    <mergeCell ref="AJ8:AJ9"/>
    <mergeCell ref="AK8:AK9"/>
    <mergeCell ref="A10:A11"/>
    <mergeCell ref="AH10:AH11"/>
    <mergeCell ref="AI10:AI11"/>
    <mergeCell ref="AJ10:AJ11"/>
    <mergeCell ref="AK10:AK11"/>
    <mergeCell ref="A12:A13"/>
    <mergeCell ref="AH12:AH13"/>
    <mergeCell ref="AI12:AI13"/>
    <mergeCell ref="AJ12:AJ13"/>
    <mergeCell ref="AK12:AK13"/>
    <mergeCell ref="A14:A15"/>
    <mergeCell ref="AH14:AH15"/>
    <mergeCell ref="AI14:AI15"/>
    <mergeCell ref="AJ14:AJ15"/>
    <mergeCell ref="AK14:AK15"/>
    <mergeCell ref="A16:A17"/>
    <mergeCell ref="AH16:AH17"/>
    <mergeCell ref="AI16:AI17"/>
    <mergeCell ref="AJ16:AJ17"/>
    <mergeCell ref="AK16:AK17"/>
    <mergeCell ref="AL20:AL21"/>
    <mergeCell ref="AL18:AL19"/>
    <mergeCell ref="A20:A21"/>
    <mergeCell ref="AH20:AH21"/>
    <mergeCell ref="AI20:AI21"/>
    <mergeCell ref="AJ20:AJ21"/>
    <mergeCell ref="AK20:AK21"/>
    <mergeCell ref="A18:A19"/>
    <mergeCell ref="AH18:AH19"/>
    <mergeCell ref="AI18:AI19"/>
    <mergeCell ref="AJ18:AJ19"/>
    <mergeCell ref="AK18:AK19"/>
    <mergeCell ref="A22:A23"/>
    <mergeCell ref="AH22:AH23"/>
    <mergeCell ref="AI22:AI23"/>
    <mergeCell ref="AJ22:AJ23"/>
    <mergeCell ref="AK22:AK23"/>
    <mergeCell ref="AL22:AL23"/>
    <mergeCell ref="C25:I25"/>
    <mergeCell ref="P25:R25"/>
    <mergeCell ref="S25:U25"/>
    <mergeCell ref="M25:O25"/>
    <mergeCell ref="AL6:AL7"/>
    <mergeCell ref="AL4:AL5"/>
    <mergeCell ref="AL8:AL9"/>
    <mergeCell ref="AL16:AL17"/>
    <mergeCell ref="AL12:AL13"/>
    <mergeCell ref="AL14:AL15"/>
    <mergeCell ref="AL10:AL11"/>
  </mergeCells>
  <pageMargins left="0" right="0"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zoomScaleNormal="100" workbookViewId="0">
      <selection activeCell="G14" sqref="G14:I15"/>
    </sheetView>
  </sheetViews>
  <sheetFormatPr defaultRowHeight="15.75"/>
  <cols>
    <col min="1" max="1" width="3.85546875" style="228" bestFit="1" customWidth="1"/>
    <col min="2" max="2" width="12.85546875" style="229" customWidth="1"/>
    <col min="3" max="3" width="21.28515625" style="229" customWidth="1"/>
    <col min="4" max="4" width="2.28515625" style="230" customWidth="1"/>
    <col min="5" max="5" width="2.28515625" style="231" customWidth="1"/>
    <col min="6" max="6" width="2.28515625" style="232" customWidth="1"/>
    <col min="7" max="7" width="2.28515625" style="230" customWidth="1"/>
    <col min="8" max="8" width="2.28515625" style="229" customWidth="1"/>
    <col min="9" max="9" width="2.28515625" style="232" customWidth="1"/>
    <col min="10" max="10" width="2.28515625" style="230" customWidth="1"/>
    <col min="11" max="11" width="2.28515625" style="229" customWidth="1"/>
    <col min="12" max="12" width="2.28515625" style="232" customWidth="1"/>
    <col min="13" max="13" width="2.28515625" style="230" customWidth="1"/>
    <col min="14" max="14" width="2.28515625" style="229" customWidth="1"/>
    <col min="15" max="15" width="2.28515625" style="232" customWidth="1"/>
    <col min="16" max="16" width="2.28515625" style="230" customWidth="1"/>
    <col min="17" max="17" width="2.28515625" style="229" customWidth="1"/>
    <col min="18" max="18" width="2.7109375" style="232" customWidth="1"/>
    <col min="19" max="19" width="2.28515625" style="230" customWidth="1"/>
    <col min="20" max="20" width="2.28515625" style="229" customWidth="1"/>
    <col min="21" max="21" width="2.28515625" style="232" customWidth="1"/>
    <col min="22" max="22" width="2.28515625" style="230" customWidth="1"/>
    <col min="23" max="23" width="2.28515625" style="229" customWidth="1"/>
    <col min="24" max="24" width="2.28515625" style="232" customWidth="1"/>
    <col min="25" max="25" width="6.42578125" style="229" customWidth="1"/>
    <col min="26" max="26" width="4" style="231" customWidth="1"/>
    <col min="27" max="27" width="1.5703125" style="229" customWidth="1"/>
    <col min="28" max="28" width="4" style="231" customWidth="1"/>
    <col min="29" max="29" width="8" style="229" customWidth="1"/>
    <col min="30" max="204" width="9.140625" style="229"/>
    <col min="205" max="205" width="3.85546875" style="229" bestFit="1" customWidth="1"/>
    <col min="206" max="206" width="12.85546875" style="229" customWidth="1"/>
    <col min="207" max="207" width="21.28515625" style="229" customWidth="1"/>
    <col min="208" max="237" width="2.28515625" style="229" customWidth="1"/>
    <col min="238" max="238" width="6.42578125" style="229" customWidth="1"/>
    <col min="239" max="239" width="4" style="229" customWidth="1"/>
    <col min="240" max="240" width="1.5703125" style="229" customWidth="1"/>
    <col min="241" max="241" width="4" style="229" customWidth="1"/>
    <col min="242" max="242" width="8" style="229" customWidth="1"/>
    <col min="243" max="460" width="9.140625" style="229"/>
    <col min="461" max="461" width="3.85546875" style="229" bestFit="1" customWidth="1"/>
    <col min="462" max="462" width="12.85546875" style="229" customWidth="1"/>
    <col min="463" max="463" width="21.28515625" style="229" customWidth="1"/>
    <col min="464" max="493" width="2.28515625" style="229" customWidth="1"/>
    <col min="494" max="494" width="6.42578125" style="229" customWidth="1"/>
    <col min="495" max="495" width="4" style="229" customWidth="1"/>
    <col min="496" max="496" width="1.5703125" style="229" customWidth="1"/>
    <col min="497" max="497" width="4" style="229" customWidth="1"/>
    <col min="498" max="498" width="8" style="229" customWidth="1"/>
    <col min="499" max="716" width="9.140625" style="229"/>
    <col min="717" max="717" width="3.85546875" style="229" bestFit="1" customWidth="1"/>
    <col min="718" max="718" width="12.85546875" style="229" customWidth="1"/>
    <col min="719" max="719" width="21.28515625" style="229" customWidth="1"/>
    <col min="720" max="749" width="2.28515625" style="229" customWidth="1"/>
    <col min="750" max="750" width="6.42578125" style="229" customWidth="1"/>
    <col min="751" max="751" width="4" style="229" customWidth="1"/>
    <col min="752" max="752" width="1.5703125" style="229" customWidth="1"/>
    <col min="753" max="753" width="4" style="229" customWidth="1"/>
    <col min="754" max="754" width="8" style="229" customWidth="1"/>
    <col min="755" max="972" width="9.140625" style="229"/>
    <col min="973" max="973" width="3.85546875" style="229" bestFit="1" customWidth="1"/>
    <col min="974" max="974" width="12.85546875" style="229" customWidth="1"/>
    <col min="975" max="975" width="21.28515625" style="229" customWidth="1"/>
    <col min="976" max="1005" width="2.28515625" style="229" customWidth="1"/>
    <col min="1006" max="1006" width="6.42578125" style="229" customWidth="1"/>
    <col min="1007" max="1007" width="4" style="229" customWidth="1"/>
    <col min="1008" max="1008" width="1.5703125" style="229" customWidth="1"/>
    <col min="1009" max="1009" width="4" style="229" customWidth="1"/>
    <col min="1010" max="1010" width="8" style="229" customWidth="1"/>
    <col min="1011" max="1228" width="9.140625" style="229"/>
    <col min="1229" max="1229" width="3.85546875" style="229" bestFit="1" customWidth="1"/>
    <col min="1230" max="1230" width="12.85546875" style="229" customWidth="1"/>
    <col min="1231" max="1231" width="21.28515625" style="229" customWidth="1"/>
    <col min="1232" max="1261" width="2.28515625" style="229" customWidth="1"/>
    <col min="1262" max="1262" width="6.42578125" style="229" customWidth="1"/>
    <col min="1263" max="1263" width="4" style="229" customWidth="1"/>
    <col min="1264" max="1264" width="1.5703125" style="229" customWidth="1"/>
    <col min="1265" max="1265" width="4" style="229" customWidth="1"/>
    <col min="1266" max="1266" width="8" style="229" customWidth="1"/>
    <col min="1267" max="1484" width="9.140625" style="229"/>
    <col min="1485" max="1485" width="3.85546875" style="229" bestFit="1" customWidth="1"/>
    <col min="1486" max="1486" width="12.85546875" style="229" customWidth="1"/>
    <col min="1487" max="1487" width="21.28515625" style="229" customWidth="1"/>
    <col min="1488" max="1517" width="2.28515625" style="229" customWidth="1"/>
    <col min="1518" max="1518" width="6.42578125" style="229" customWidth="1"/>
    <col min="1519" max="1519" width="4" style="229" customWidth="1"/>
    <col min="1520" max="1520" width="1.5703125" style="229" customWidth="1"/>
    <col min="1521" max="1521" width="4" style="229" customWidth="1"/>
    <col min="1522" max="1522" width="8" style="229" customWidth="1"/>
    <col min="1523" max="1740" width="9.140625" style="229"/>
    <col min="1741" max="1741" width="3.85546875" style="229" bestFit="1" customWidth="1"/>
    <col min="1742" max="1742" width="12.85546875" style="229" customWidth="1"/>
    <col min="1743" max="1743" width="21.28515625" style="229" customWidth="1"/>
    <col min="1744" max="1773" width="2.28515625" style="229" customWidth="1"/>
    <col min="1774" max="1774" width="6.42578125" style="229" customWidth="1"/>
    <col min="1775" max="1775" width="4" style="229" customWidth="1"/>
    <col min="1776" max="1776" width="1.5703125" style="229" customWidth="1"/>
    <col min="1777" max="1777" width="4" style="229" customWidth="1"/>
    <col min="1778" max="1778" width="8" style="229" customWidth="1"/>
    <col min="1779" max="1996" width="9.140625" style="229"/>
    <col min="1997" max="1997" width="3.85546875" style="229" bestFit="1" customWidth="1"/>
    <col min="1998" max="1998" width="12.85546875" style="229" customWidth="1"/>
    <col min="1999" max="1999" width="21.28515625" style="229" customWidth="1"/>
    <col min="2000" max="2029" width="2.28515625" style="229" customWidth="1"/>
    <col min="2030" max="2030" width="6.42578125" style="229" customWidth="1"/>
    <col min="2031" max="2031" width="4" style="229" customWidth="1"/>
    <col min="2032" max="2032" width="1.5703125" style="229" customWidth="1"/>
    <col min="2033" max="2033" width="4" style="229" customWidth="1"/>
    <col min="2034" max="2034" width="8" style="229" customWidth="1"/>
    <col min="2035" max="2252" width="9.140625" style="229"/>
    <col min="2253" max="2253" width="3.85546875" style="229" bestFit="1" customWidth="1"/>
    <col min="2254" max="2254" width="12.85546875" style="229" customWidth="1"/>
    <col min="2255" max="2255" width="21.28515625" style="229" customWidth="1"/>
    <col min="2256" max="2285" width="2.28515625" style="229" customWidth="1"/>
    <col min="2286" max="2286" width="6.42578125" style="229" customWidth="1"/>
    <col min="2287" max="2287" width="4" style="229" customWidth="1"/>
    <col min="2288" max="2288" width="1.5703125" style="229" customWidth="1"/>
    <col min="2289" max="2289" width="4" style="229" customWidth="1"/>
    <col min="2290" max="2290" width="8" style="229" customWidth="1"/>
    <col min="2291" max="2508" width="9.140625" style="229"/>
    <col min="2509" max="2509" width="3.85546875" style="229" bestFit="1" customWidth="1"/>
    <col min="2510" max="2510" width="12.85546875" style="229" customWidth="1"/>
    <col min="2511" max="2511" width="21.28515625" style="229" customWidth="1"/>
    <col min="2512" max="2541" width="2.28515625" style="229" customWidth="1"/>
    <col min="2542" max="2542" width="6.42578125" style="229" customWidth="1"/>
    <col min="2543" max="2543" width="4" style="229" customWidth="1"/>
    <col min="2544" max="2544" width="1.5703125" style="229" customWidth="1"/>
    <col min="2545" max="2545" width="4" style="229" customWidth="1"/>
    <col min="2546" max="2546" width="8" style="229" customWidth="1"/>
    <col min="2547" max="2764" width="9.140625" style="229"/>
    <col min="2765" max="2765" width="3.85546875" style="229" bestFit="1" customWidth="1"/>
    <col min="2766" max="2766" width="12.85546875" style="229" customWidth="1"/>
    <col min="2767" max="2767" width="21.28515625" style="229" customWidth="1"/>
    <col min="2768" max="2797" width="2.28515625" style="229" customWidth="1"/>
    <col min="2798" max="2798" width="6.42578125" style="229" customWidth="1"/>
    <col min="2799" max="2799" width="4" style="229" customWidth="1"/>
    <col min="2800" max="2800" width="1.5703125" style="229" customWidth="1"/>
    <col min="2801" max="2801" width="4" style="229" customWidth="1"/>
    <col min="2802" max="2802" width="8" style="229" customWidth="1"/>
    <col min="2803" max="3020" width="9.140625" style="229"/>
    <col min="3021" max="3021" width="3.85546875" style="229" bestFit="1" customWidth="1"/>
    <col min="3022" max="3022" width="12.85546875" style="229" customWidth="1"/>
    <col min="3023" max="3023" width="21.28515625" style="229" customWidth="1"/>
    <col min="3024" max="3053" width="2.28515625" style="229" customWidth="1"/>
    <col min="3054" max="3054" width="6.42578125" style="229" customWidth="1"/>
    <col min="3055" max="3055" width="4" style="229" customWidth="1"/>
    <col min="3056" max="3056" width="1.5703125" style="229" customWidth="1"/>
    <col min="3057" max="3057" width="4" style="229" customWidth="1"/>
    <col min="3058" max="3058" width="8" style="229" customWidth="1"/>
    <col min="3059" max="3276" width="9.140625" style="229"/>
    <col min="3277" max="3277" width="3.85546875" style="229" bestFit="1" customWidth="1"/>
    <col min="3278" max="3278" width="12.85546875" style="229" customWidth="1"/>
    <col min="3279" max="3279" width="21.28515625" style="229" customWidth="1"/>
    <col min="3280" max="3309" width="2.28515625" style="229" customWidth="1"/>
    <col min="3310" max="3310" width="6.42578125" style="229" customWidth="1"/>
    <col min="3311" max="3311" width="4" style="229" customWidth="1"/>
    <col min="3312" max="3312" width="1.5703125" style="229" customWidth="1"/>
    <col min="3313" max="3313" width="4" style="229" customWidth="1"/>
    <col min="3314" max="3314" width="8" style="229" customWidth="1"/>
    <col min="3315" max="3532" width="9.140625" style="229"/>
    <col min="3533" max="3533" width="3.85546875" style="229" bestFit="1" customWidth="1"/>
    <col min="3534" max="3534" width="12.85546875" style="229" customWidth="1"/>
    <col min="3535" max="3535" width="21.28515625" style="229" customWidth="1"/>
    <col min="3536" max="3565" width="2.28515625" style="229" customWidth="1"/>
    <col min="3566" max="3566" width="6.42578125" style="229" customWidth="1"/>
    <col min="3567" max="3567" width="4" style="229" customWidth="1"/>
    <col min="3568" max="3568" width="1.5703125" style="229" customWidth="1"/>
    <col min="3569" max="3569" width="4" style="229" customWidth="1"/>
    <col min="3570" max="3570" width="8" style="229" customWidth="1"/>
    <col min="3571" max="3788" width="9.140625" style="229"/>
    <col min="3789" max="3789" width="3.85546875" style="229" bestFit="1" customWidth="1"/>
    <col min="3790" max="3790" width="12.85546875" style="229" customWidth="1"/>
    <col min="3791" max="3791" width="21.28515625" style="229" customWidth="1"/>
    <col min="3792" max="3821" width="2.28515625" style="229" customWidth="1"/>
    <col min="3822" max="3822" width="6.42578125" style="229" customWidth="1"/>
    <col min="3823" max="3823" width="4" style="229" customWidth="1"/>
    <col min="3824" max="3824" width="1.5703125" style="229" customWidth="1"/>
    <col min="3825" max="3825" width="4" style="229" customWidth="1"/>
    <col min="3826" max="3826" width="8" style="229" customWidth="1"/>
    <col min="3827" max="4044" width="9.140625" style="229"/>
    <col min="4045" max="4045" width="3.85546875" style="229" bestFit="1" customWidth="1"/>
    <col min="4046" max="4046" width="12.85546875" style="229" customWidth="1"/>
    <col min="4047" max="4047" width="21.28515625" style="229" customWidth="1"/>
    <col min="4048" max="4077" width="2.28515625" style="229" customWidth="1"/>
    <col min="4078" max="4078" width="6.42578125" style="229" customWidth="1"/>
    <col min="4079" max="4079" width="4" style="229" customWidth="1"/>
    <col min="4080" max="4080" width="1.5703125" style="229" customWidth="1"/>
    <col min="4081" max="4081" width="4" style="229" customWidth="1"/>
    <col min="4082" max="4082" width="8" style="229" customWidth="1"/>
    <col min="4083" max="4300" width="9.140625" style="229"/>
    <col min="4301" max="4301" width="3.85546875" style="229" bestFit="1" customWidth="1"/>
    <col min="4302" max="4302" width="12.85546875" style="229" customWidth="1"/>
    <col min="4303" max="4303" width="21.28515625" style="229" customWidth="1"/>
    <col min="4304" max="4333" width="2.28515625" style="229" customWidth="1"/>
    <col min="4334" max="4334" width="6.42578125" style="229" customWidth="1"/>
    <col min="4335" max="4335" width="4" style="229" customWidth="1"/>
    <col min="4336" max="4336" width="1.5703125" style="229" customWidth="1"/>
    <col min="4337" max="4337" width="4" style="229" customWidth="1"/>
    <col min="4338" max="4338" width="8" style="229" customWidth="1"/>
    <col min="4339" max="4556" width="9.140625" style="229"/>
    <col min="4557" max="4557" width="3.85546875" style="229" bestFit="1" customWidth="1"/>
    <col min="4558" max="4558" width="12.85546875" style="229" customWidth="1"/>
    <col min="4559" max="4559" width="21.28515625" style="229" customWidth="1"/>
    <col min="4560" max="4589" width="2.28515625" style="229" customWidth="1"/>
    <col min="4590" max="4590" width="6.42578125" style="229" customWidth="1"/>
    <col min="4591" max="4591" width="4" style="229" customWidth="1"/>
    <col min="4592" max="4592" width="1.5703125" style="229" customWidth="1"/>
    <col min="4593" max="4593" width="4" style="229" customWidth="1"/>
    <col min="4594" max="4594" width="8" style="229" customWidth="1"/>
    <col min="4595" max="4812" width="9.140625" style="229"/>
    <col min="4813" max="4813" width="3.85546875" style="229" bestFit="1" customWidth="1"/>
    <col min="4814" max="4814" width="12.85546875" style="229" customWidth="1"/>
    <col min="4815" max="4815" width="21.28515625" style="229" customWidth="1"/>
    <col min="4816" max="4845" width="2.28515625" style="229" customWidth="1"/>
    <col min="4846" max="4846" width="6.42578125" style="229" customWidth="1"/>
    <col min="4847" max="4847" width="4" style="229" customWidth="1"/>
    <col min="4848" max="4848" width="1.5703125" style="229" customWidth="1"/>
    <col min="4849" max="4849" width="4" style="229" customWidth="1"/>
    <col min="4850" max="4850" width="8" style="229" customWidth="1"/>
    <col min="4851" max="5068" width="9.140625" style="229"/>
    <col min="5069" max="5069" width="3.85546875" style="229" bestFit="1" customWidth="1"/>
    <col min="5070" max="5070" width="12.85546875" style="229" customWidth="1"/>
    <col min="5071" max="5071" width="21.28515625" style="229" customWidth="1"/>
    <col min="5072" max="5101" width="2.28515625" style="229" customWidth="1"/>
    <col min="5102" max="5102" width="6.42578125" style="229" customWidth="1"/>
    <col min="5103" max="5103" width="4" style="229" customWidth="1"/>
    <col min="5104" max="5104" width="1.5703125" style="229" customWidth="1"/>
    <col min="5105" max="5105" width="4" style="229" customWidth="1"/>
    <col min="5106" max="5106" width="8" style="229" customWidth="1"/>
    <col min="5107" max="5324" width="9.140625" style="229"/>
    <col min="5325" max="5325" width="3.85546875" style="229" bestFit="1" customWidth="1"/>
    <col min="5326" max="5326" width="12.85546875" style="229" customWidth="1"/>
    <col min="5327" max="5327" width="21.28515625" style="229" customWidth="1"/>
    <col min="5328" max="5357" width="2.28515625" style="229" customWidth="1"/>
    <col min="5358" max="5358" width="6.42578125" style="229" customWidth="1"/>
    <col min="5359" max="5359" width="4" style="229" customWidth="1"/>
    <col min="5360" max="5360" width="1.5703125" style="229" customWidth="1"/>
    <col min="5361" max="5361" width="4" style="229" customWidth="1"/>
    <col min="5362" max="5362" width="8" style="229" customWidth="1"/>
    <col min="5363" max="5580" width="9.140625" style="229"/>
    <col min="5581" max="5581" width="3.85546875" style="229" bestFit="1" customWidth="1"/>
    <col min="5582" max="5582" width="12.85546875" style="229" customWidth="1"/>
    <col min="5583" max="5583" width="21.28515625" style="229" customWidth="1"/>
    <col min="5584" max="5613" width="2.28515625" style="229" customWidth="1"/>
    <col min="5614" max="5614" width="6.42578125" style="229" customWidth="1"/>
    <col min="5615" max="5615" width="4" style="229" customWidth="1"/>
    <col min="5616" max="5616" width="1.5703125" style="229" customWidth="1"/>
    <col min="5617" max="5617" width="4" style="229" customWidth="1"/>
    <col min="5618" max="5618" width="8" style="229" customWidth="1"/>
    <col min="5619" max="5836" width="9.140625" style="229"/>
    <col min="5837" max="5837" width="3.85546875" style="229" bestFit="1" customWidth="1"/>
    <col min="5838" max="5838" width="12.85546875" style="229" customWidth="1"/>
    <col min="5839" max="5839" width="21.28515625" style="229" customWidth="1"/>
    <col min="5840" max="5869" width="2.28515625" style="229" customWidth="1"/>
    <col min="5870" max="5870" width="6.42578125" style="229" customWidth="1"/>
    <col min="5871" max="5871" width="4" style="229" customWidth="1"/>
    <col min="5872" max="5872" width="1.5703125" style="229" customWidth="1"/>
    <col min="5873" max="5873" width="4" style="229" customWidth="1"/>
    <col min="5874" max="5874" width="8" style="229" customWidth="1"/>
    <col min="5875" max="6092" width="9.140625" style="229"/>
    <col min="6093" max="6093" width="3.85546875" style="229" bestFit="1" customWidth="1"/>
    <col min="6094" max="6094" width="12.85546875" style="229" customWidth="1"/>
    <col min="6095" max="6095" width="21.28515625" style="229" customWidth="1"/>
    <col min="6096" max="6125" width="2.28515625" style="229" customWidth="1"/>
    <col min="6126" max="6126" width="6.42578125" style="229" customWidth="1"/>
    <col min="6127" max="6127" width="4" style="229" customWidth="1"/>
    <col min="6128" max="6128" width="1.5703125" style="229" customWidth="1"/>
    <col min="6129" max="6129" width="4" style="229" customWidth="1"/>
    <col min="6130" max="6130" width="8" style="229" customWidth="1"/>
    <col min="6131" max="6348" width="9.140625" style="229"/>
    <col min="6349" max="6349" width="3.85546875" style="229" bestFit="1" customWidth="1"/>
    <col min="6350" max="6350" width="12.85546875" style="229" customWidth="1"/>
    <col min="6351" max="6351" width="21.28515625" style="229" customWidth="1"/>
    <col min="6352" max="6381" width="2.28515625" style="229" customWidth="1"/>
    <col min="6382" max="6382" width="6.42578125" style="229" customWidth="1"/>
    <col min="6383" max="6383" width="4" style="229" customWidth="1"/>
    <col min="6384" max="6384" width="1.5703125" style="229" customWidth="1"/>
    <col min="6385" max="6385" width="4" style="229" customWidth="1"/>
    <col min="6386" max="6386" width="8" style="229" customWidth="1"/>
    <col min="6387" max="6604" width="9.140625" style="229"/>
    <col min="6605" max="6605" width="3.85546875" style="229" bestFit="1" customWidth="1"/>
    <col min="6606" max="6606" width="12.85546875" style="229" customWidth="1"/>
    <col min="6607" max="6607" width="21.28515625" style="229" customWidth="1"/>
    <col min="6608" max="6637" width="2.28515625" style="229" customWidth="1"/>
    <col min="6638" max="6638" width="6.42578125" style="229" customWidth="1"/>
    <col min="6639" max="6639" width="4" style="229" customWidth="1"/>
    <col min="6640" max="6640" width="1.5703125" style="229" customWidth="1"/>
    <col min="6641" max="6641" width="4" style="229" customWidth="1"/>
    <col min="6642" max="6642" width="8" style="229" customWidth="1"/>
    <col min="6643" max="6860" width="9.140625" style="229"/>
    <col min="6861" max="6861" width="3.85546875" style="229" bestFit="1" customWidth="1"/>
    <col min="6862" max="6862" width="12.85546875" style="229" customWidth="1"/>
    <col min="6863" max="6863" width="21.28515625" style="229" customWidth="1"/>
    <col min="6864" max="6893" width="2.28515625" style="229" customWidth="1"/>
    <col min="6894" max="6894" width="6.42578125" style="229" customWidth="1"/>
    <col min="6895" max="6895" width="4" style="229" customWidth="1"/>
    <col min="6896" max="6896" width="1.5703125" style="229" customWidth="1"/>
    <col min="6897" max="6897" width="4" style="229" customWidth="1"/>
    <col min="6898" max="6898" width="8" style="229" customWidth="1"/>
    <col min="6899" max="7116" width="9.140625" style="229"/>
    <col min="7117" max="7117" width="3.85546875" style="229" bestFit="1" customWidth="1"/>
    <col min="7118" max="7118" width="12.85546875" style="229" customWidth="1"/>
    <col min="7119" max="7119" width="21.28515625" style="229" customWidth="1"/>
    <col min="7120" max="7149" width="2.28515625" style="229" customWidth="1"/>
    <col min="7150" max="7150" width="6.42578125" style="229" customWidth="1"/>
    <col min="7151" max="7151" width="4" style="229" customWidth="1"/>
    <col min="7152" max="7152" width="1.5703125" style="229" customWidth="1"/>
    <col min="7153" max="7153" width="4" style="229" customWidth="1"/>
    <col min="7154" max="7154" width="8" style="229" customWidth="1"/>
    <col min="7155" max="7372" width="9.140625" style="229"/>
    <col min="7373" max="7373" width="3.85546875" style="229" bestFit="1" customWidth="1"/>
    <col min="7374" max="7374" width="12.85546875" style="229" customWidth="1"/>
    <col min="7375" max="7375" width="21.28515625" style="229" customWidth="1"/>
    <col min="7376" max="7405" width="2.28515625" style="229" customWidth="1"/>
    <col min="7406" max="7406" width="6.42578125" style="229" customWidth="1"/>
    <col min="7407" max="7407" width="4" style="229" customWidth="1"/>
    <col min="7408" max="7408" width="1.5703125" style="229" customWidth="1"/>
    <col min="7409" max="7409" width="4" style="229" customWidth="1"/>
    <col min="7410" max="7410" width="8" style="229" customWidth="1"/>
    <col min="7411" max="7628" width="9.140625" style="229"/>
    <col min="7629" max="7629" width="3.85546875" style="229" bestFit="1" customWidth="1"/>
    <col min="7630" max="7630" width="12.85546875" style="229" customWidth="1"/>
    <col min="7631" max="7631" width="21.28515625" style="229" customWidth="1"/>
    <col min="7632" max="7661" width="2.28515625" style="229" customWidth="1"/>
    <col min="7662" max="7662" width="6.42578125" style="229" customWidth="1"/>
    <col min="7663" max="7663" width="4" style="229" customWidth="1"/>
    <col min="7664" max="7664" width="1.5703125" style="229" customWidth="1"/>
    <col min="7665" max="7665" width="4" style="229" customWidth="1"/>
    <col min="7666" max="7666" width="8" style="229" customWidth="1"/>
    <col min="7667" max="7884" width="9.140625" style="229"/>
    <col min="7885" max="7885" width="3.85546875" style="229" bestFit="1" customWidth="1"/>
    <col min="7886" max="7886" width="12.85546875" style="229" customWidth="1"/>
    <col min="7887" max="7887" width="21.28515625" style="229" customWidth="1"/>
    <col min="7888" max="7917" width="2.28515625" style="229" customWidth="1"/>
    <col min="7918" max="7918" width="6.42578125" style="229" customWidth="1"/>
    <col min="7919" max="7919" width="4" style="229" customWidth="1"/>
    <col min="7920" max="7920" width="1.5703125" style="229" customWidth="1"/>
    <col min="7921" max="7921" width="4" style="229" customWidth="1"/>
    <col min="7922" max="7922" width="8" style="229" customWidth="1"/>
    <col min="7923" max="8140" width="9.140625" style="229"/>
    <col min="8141" max="8141" width="3.85546875" style="229" bestFit="1" customWidth="1"/>
    <col min="8142" max="8142" width="12.85546875" style="229" customWidth="1"/>
    <col min="8143" max="8143" width="21.28515625" style="229" customWidth="1"/>
    <col min="8144" max="8173" width="2.28515625" style="229" customWidth="1"/>
    <col min="8174" max="8174" width="6.42578125" style="229" customWidth="1"/>
    <col min="8175" max="8175" width="4" style="229" customWidth="1"/>
    <col min="8176" max="8176" width="1.5703125" style="229" customWidth="1"/>
    <col min="8177" max="8177" width="4" style="229" customWidth="1"/>
    <col min="8178" max="8178" width="8" style="229" customWidth="1"/>
    <col min="8179" max="8396" width="9.140625" style="229"/>
    <col min="8397" max="8397" width="3.85546875" style="229" bestFit="1" customWidth="1"/>
    <col min="8398" max="8398" width="12.85546875" style="229" customWidth="1"/>
    <col min="8399" max="8399" width="21.28515625" style="229" customWidth="1"/>
    <col min="8400" max="8429" width="2.28515625" style="229" customWidth="1"/>
    <col min="8430" max="8430" width="6.42578125" style="229" customWidth="1"/>
    <col min="8431" max="8431" width="4" style="229" customWidth="1"/>
    <col min="8432" max="8432" width="1.5703125" style="229" customWidth="1"/>
    <col min="8433" max="8433" width="4" style="229" customWidth="1"/>
    <col min="8434" max="8434" width="8" style="229" customWidth="1"/>
    <col min="8435" max="8652" width="9.140625" style="229"/>
    <col min="8653" max="8653" width="3.85546875" style="229" bestFit="1" customWidth="1"/>
    <col min="8654" max="8654" width="12.85546875" style="229" customWidth="1"/>
    <col min="8655" max="8655" width="21.28515625" style="229" customWidth="1"/>
    <col min="8656" max="8685" width="2.28515625" style="229" customWidth="1"/>
    <col min="8686" max="8686" width="6.42578125" style="229" customWidth="1"/>
    <col min="8687" max="8687" width="4" style="229" customWidth="1"/>
    <col min="8688" max="8688" width="1.5703125" style="229" customWidth="1"/>
    <col min="8689" max="8689" width="4" style="229" customWidth="1"/>
    <col min="8690" max="8690" width="8" style="229" customWidth="1"/>
    <col min="8691" max="8908" width="9.140625" style="229"/>
    <col min="8909" max="8909" width="3.85546875" style="229" bestFit="1" customWidth="1"/>
    <col min="8910" max="8910" width="12.85546875" style="229" customWidth="1"/>
    <col min="8911" max="8911" width="21.28515625" style="229" customWidth="1"/>
    <col min="8912" max="8941" width="2.28515625" style="229" customWidth="1"/>
    <col min="8942" max="8942" width="6.42578125" style="229" customWidth="1"/>
    <col min="8943" max="8943" width="4" style="229" customWidth="1"/>
    <col min="8944" max="8944" width="1.5703125" style="229" customWidth="1"/>
    <col min="8945" max="8945" width="4" style="229" customWidth="1"/>
    <col min="8946" max="8946" width="8" style="229" customWidth="1"/>
    <col min="8947" max="9164" width="9.140625" style="229"/>
    <col min="9165" max="9165" width="3.85546875" style="229" bestFit="1" customWidth="1"/>
    <col min="9166" max="9166" width="12.85546875" style="229" customWidth="1"/>
    <col min="9167" max="9167" width="21.28515625" style="229" customWidth="1"/>
    <col min="9168" max="9197" width="2.28515625" style="229" customWidth="1"/>
    <col min="9198" max="9198" width="6.42578125" style="229" customWidth="1"/>
    <col min="9199" max="9199" width="4" style="229" customWidth="1"/>
    <col min="9200" max="9200" width="1.5703125" style="229" customWidth="1"/>
    <col min="9201" max="9201" width="4" style="229" customWidth="1"/>
    <col min="9202" max="9202" width="8" style="229" customWidth="1"/>
    <col min="9203" max="9420" width="9.140625" style="229"/>
    <col min="9421" max="9421" width="3.85546875" style="229" bestFit="1" customWidth="1"/>
    <col min="9422" max="9422" width="12.85546875" style="229" customWidth="1"/>
    <col min="9423" max="9423" width="21.28515625" style="229" customWidth="1"/>
    <col min="9424" max="9453" width="2.28515625" style="229" customWidth="1"/>
    <col min="9454" max="9454" width="6.42578125" style="229" customWidth="1"/>
    <col min="9455" max="9455" width="4" style="229" customWidth="1"/>
    <col min="9456" max="9456" width="1.5703125" style="229" customWidth="1"/>
    <col min="9457" max="9457" width="4" style="229" customWidth="1"/>
    <col min="9458" max="9458" width="8" style="229" customWidth="1"/>
    <col min="9459" max="9676" width="9.140625" style="229"/>
    <col min="9677" max="9677" width="3.85546875" style="229" bestFit="1" customWidth="1"/>
    <col min="9678" max="9678" width="12.85546875" style="229" customWidth="1"/>
    <col min="9679" max="9679" width="21.28515625" style="229" customWidth="1"/>
    <col min="9680" max="9709" width="2.28515625" style="229" customWidth="1"/>
    <col min="9710" max="9710" width="6.42578125" style="229" customWidth="1"/>
    <col min="9711" max="9711" width="4" style="229" customWidth="1"/>
    <col min="9712" max="9712" width="1.5703125" style="229" customWidth="1"/>
    <col min="9713" max="9713" width="4" style="229" customWidth="1"/>
    <col min="9714" max="9714" width="8" style="229" customWidth="1"/>
    <col min="9715" max="9932" width="9.140625" style="229"/>
    <col min="9933" max="9933" width="3.85546875" style="229" bestFit="1" customWidth="1"/>
    <col min="9934" max="9934" width="12.85546875" style="229" customWidth="1"/>
    <col min="9935" max="9935" width="21.28515625" style="229" customWidth="1"/>
    <col min="9936" max="9965" width="2.28515625" style="229" customWidth="1"/>
    <col min="9966" max="9966" width="6.42578125" style="229" customWidth="1"/>
    <col min="9967" max="9967" width="4" style="229" customWidth="1"/>
    <col min="9968" max="9968" width="1.5703125" style="229" customWidth="1"/>
    <col min="9969" max="9969" width="4" style="229" customWidth="1"/>
    <col min="9970" max="9970" width="8" style="229" customWidth="1"/>
    <col min="9971" max="10188" width="9.140625" style="229"/>
    <col min="10189" max="10189" width="3.85546875" style="229" bestFit="1" customWidth="1"/>
    <col min="10190" max="10190" width="12.85546875" style="229" customWidth="1"/>
    <col min="10191" max="10191" width="21.28515625" style="229" customWidth="1"/>
    <col min="10192" max="10221" width="2.28515625" style="229" customWidth="1"/>
    <col min="10222" max="10222" width="6.42578125" style="229" customWidth="1"/>
    <col min="10223" max="10223" width="4" style="229" customWidth="1"/>
    <col min="10224" max="10224" width="1.5703125" style="229" customWidth="1"/>
    <col min="10225" max="10225" width="4" style="229" customWidth="1"/>
    <col min="10226" max="10226" width="8" style="229" customWidth="1"/>
    <col min="10227" max="10444" width="9.140625" style="229"/>
    <col min="10445" max="10445" width="3.85546875" style="229" bestFit="1" customWidth="1"/>
    <col min="10446" max="10446" width="12.85546875" style="229" customWidth="1"/>
    <col min="10447" max="10447" width="21.28515625" style="229" customWidth="1"/>
    <col min="10448" max="10477" width="2.28515625" style="229" customWidth="1"/>
    <col min="10478" max="10478" width="6.42578125" style="229" customWidth="1"/>
    <col min="10479" max="10479" width="4" style="229" customWidth="1"/>
    <col min="10480" max="10480" width="1.5703125" style="229" customWidth="1"/>
    <col min="10481" max="10481" width="4" style="229" customWidth="1"/>
    <col min="10482" max="10482" width="8" style="229" customWidth="1"/>
    <col min="10483" max="10700" width="9.140625" style="229"/>
    <col min="10701" max="10701" width="3.85546875" style="229" bestFit="1" customWidth="1"/>
    <col min="10702" max="10702" width="12.85546875" style="229" customWidth="1"/>
    <col min="10703" max="10703" width="21.28515625" style="229" customWidth="1"/>
    <col min="10704" max="10733" width="2.28515625" style="229" customWidth="1"/>
    <col min="10734" max="10734" width="6.42578125" style="229" customWidth="1"/>
    <col min="10735" max="10735" width="4" style="229" customWidth="1"/>
    <col min="10736" max="10736" width="1.5703125" style="229" customWidth="1"/>
    <col min="10737" max="10737" width="4" style="229" customWidth="1"/>
    <col min="10738" max="10738" width="8" style="229" customWidth="1"/>
    <col min="10739" max="10956" width="9.140625" style="229"/>
    <col min="10957" max="10957" width="3.85546875" style="229" bestFit="1" customWidth="1"/>
    <col min="10958" max="10958" width="12.85546875" style="229" customWidth="1"/>
    <col min="10959" max="10959" width="21.28515625" style="229" customWidth="1"/>
    <col min="10960" max="10989" width="2.28515625" style="229" customWidth="1"/>
    <col min="10990" max="10990" width="6.42578125" style="229" customWidth="1"/>
    <col min="10991" max="10991" width="4" style="229" customWidth="1"/>
    <col min="10992" max="10992" width="1.5703125" style="229" customWidth="1"/>
    <col min="10993" max="10993" width="4" style="229" customWidth="1"/>
    <col min="10994" max="10994" width="8" style="229" customWidth="1"/>
    <col min="10995" max="11212" width="9.140625" style="229"/>
    <col min="11213" max="11213" width="3.85546875" style="229" bestFit="1" customWidth="1"/>
    <col min="11214" max="11214" width="12.85546875" style="229" customWidth="1"/>
    <col min="11215" max="11215" width="21.28515625" style="229" customWidth="1"/>
    <col min="11216" max="11245" width="2.28515625" style="229" customWidth="1"/>
    <col min="11246" max="11246" width="6.42578125" style="229" customWidth="1"/>
    <col min="11247" max="11247" width="4" style="229" customWidth="1"/>
    <col min="11248" max="11248" width="1.5703125" style="229" customWidth="1"/>
    <col min="11249" max="11249" width="4" style="229" customWidth="1"/>
    <col min="11250" max="11250" width="8" style="229" customWidth="1"/>
    <col min="11251" max="11468" width="9.140625" style="229"/>
    <col min="11469" max="11469" width="3.85546875" style="229" bestFit="1" customWidth="1"/>
    <col min="11470" max="11470" width="12.85546875" style="229" customWidth="1"/>
    <col min="11471" max="11471" width="21.28515625" style="229" customWidth="1"/>
    <col min="11472" max="11501" width="2.28515625" style="229" customWidth="1"/>
    <col min="11502" max="11502" width="6.42578125" style="229" customWidth="1"/>
    <col min="11503" max="11503" width="4" style="229" customWidth="1"/>
    <col min="11504" max="11504" width="1.5703125" style="229" customWidth="1"/>
    <col min="11505" max="11505" width="4" style="229" customWidth="1"/>
    <col min="11506" max="11506" width="8" style="229" customWidth="1"/>
    <col min="11507" max="11724" width="9.140625" style="229"/>
    <col min="11725" max="11725" width="3.85546875" style="229" bestFit="1" customWidth="1"/>
    <col min="11726" max="11726" width="12.85546875" style="229" customWidth="1"/>
    <col min="11727" max="11727" width="21.28515625" style="229" customWidth="1"/>
    <col min="11728" max="11757" width="2.28515625" style="229" customWidth="1"/>
    <col min="11758" max="11758" width="6.42578125" style="229" customWidth="1"/>
    <col min="11759" max="11759" width="4" style="229" customWidth="1"/>
    <col min="11760" max="11760" width="1.5703125" style="229" customWidth="1"/>
    <col min="11761" max="11761" width="4" style="229" customWidth="1"/>
    <col min="11762" max="11762" width="8" style="229" customWidth="1"/>
    <col min="11763" max="11980" width="9.140625" style="229"/>
    <col min="11981" max="11981" width="3.85546875" style="229" bestFit="1" customWidth="1"/>
    <col min="11982" max="11982" width="12.85546875" style="229" customWidth="1"/>
    <col min="11983" max="11983" width="21.28515625" style="229" customWidth="1"/>
    <col min="11984" max="12013" width="2.28515625" style="229" customWidth="1"/>
    <col min="12014" max="12014" width="6.42578125" style="229" customWidth="1"/>
    <col min="12015" max="12015" width="4" style="229" customWidth="1"/>
    <col min="12016" max="12016" width="1.5703125" style="229" customWidth="1"/>
    <col min="12017" max="12017" width="4" style="229" customWidth="1"/>
    <col min="12018" max="12018" width="8" style="229" customWidth="1"/>
    <col min="12019" max="12236" width="9.140625" style="229"/>
    <col min="12237" max="12237" width="3.85546875" style="229" bestFit="1" customWidth="1"/>
    <col min="12238" max="12238" width="12.85546875" style="229" customWidth="1"/>
    <col min="12239" max="12239" width="21.28515625" style="229" customWidth="1"/>
    <col min="12240" max="12269" width="2.28515625" style="229" customWidth="1"/>
    <col min="12270" max="12270" width="6.42578125" style="229" customWidth="1"/>
    <col min="12271" max="12271" width="4" style="229" customWidth="1"/>
    <col min="12272" max="12272" width="1.5703125" style="229" customWidth="1"/>
    <col min="12273" max="12273" width="4" style="229" customWidth="1"/>
    <col min="12274" max="12274" width="8" style="229" customWidth="1"/>
    <col min="12275" max="12492" width="9.140625" style="229"/>
    <col min="12493" max="12493" width="3.85546875" style="229" bestFit="1" customWidth="1"/>
    <col min="12494" max="12494" width="12.85546875" style="229" customWidth="1"/>
    <col min="12495" max="12495" width="21.28515625" style="229" customWidth="1"/>
    <col min="12496" max="12525" width="2.28515625" style="229" customWidth="1"/>
    <col min="12526" max="12526" width="6.42578125" style="229" customWidth="1"/>
    <col min="12527" max="12527" width="4" style="229" customWidth="1"/>
    <col min="12528" max="12528" width="1.5703125" style="229" customWidth="1"/>
    <col min="12529" max="12529" width="4" style="229" customWidth="1"/>
    <col min="12530" max="12530" width="8" style="229" customWidth="1"/>
    <col min="12531" max="12748" width="9.140625" style="229"/>
    <col min="12749" max="12749" width="3.85546875" style="229" bestFit="1" customWidth="1"/>
    <col min="12750" max="12750" width="12.85546875" style="229" customWidth="1"/>
    <col min="12751" max="12751" width="21.28515625" style="229" customWidth="1"/>
    <col min="12752" max="12781" width="2.28515625" style="229" customWidth="1"/>
    <col min="12782" max="12782" width="6.42578125" style="229" customWidth="1"/>
    <col min="12783" max="12783" width="4" style="229" customWidth="1"/>
    <col min="12784" max="12784" width="1.5703125" style="229" customWidth="1"/>
    <col min="12785" max="12785" width="4" style="229" customWidth="1"/>
    <col min="12786" max="12786" width="8" style="229" customWidth="1"/>
    <col min="12787" max="13004" width="9.140625" style="229"/>
    <col min="13005" max="13005" width="3.85546875" style="229" bestFit="1" customWidth="1"/>
    <col min="13006" max="13006" width="12.85546875" style="229" customWidth="1"/>
    <col min="13007" max="13007" width="21.28515625" style="229" customWidth="1"/>
    <col min="13008" max="13037" width="2.28515625" style="229" customWidth="1"/>
    <col min="13038" max="13038" width="6.42578125" style="229" customWidth="1"/>
    <col min="13039" max="13039" width="4" style="229" customWidth="1"/>
    <col min="13040" max="13040" width="1.5703125" style="229" customWidth="1"/>
    <col min="13041" max="13041" width="4" style="229" customWidth="1"/>
    <col min="13042" max="13042" width="8" style="229" customWidth="1"/>
    <col min="13043" max="13260" width="9.140625" style="229"/>
    <col min="13261" max="13261" width="3.85546875" style="229" bestFit="1" customWidth="1"/>
    <col min="13262" max="13262" width="12.85546875" style="229" customWidth="1"/>
    <col min="13263" max="13263" width="21.28515625" style="229" customWidth="1"/>
    <col min="13264" max="13293" width="2.28515625" style="229" customWidth="1"/>
    <col min="13294" max="13294" width="6.42578125" style="229" customWidth="1"/>
    <col min="13295" max="13295" width="4" style="229" customWidth="1"/>
    <col min="13296" max="13296" width="1.5703125" style="229" customWidth="1"/>
    <col min="13297" max="13297" width="4" style="229" customWidth="1"/>
    <col min="13298" max="13298" width="8" style="229" customWidth="1"/>
    <col min="13299" max="13516" width="9.140625" style="229"/>
    <col min="13517" max="13517" width="3.85546875" style="229" bestFit="1" customWidth="1"/>
    <col min="13518" max="13518" width="12.85546875" style="229" customWidth="1"/>
    <col min="13519" max="13519" width="21.28515625" style="229" customWidth="1"/>
    <col min="13520" max="13549" width="2.28515625" style="229" customWidth="1"/>
    <col min="13550" max="13550" width="6.42578125" style="229" customWidth="1"/>
    <col min="13551" max="13551" width="4" style="229" customWidth="1"/>
    <col min="13552" max="13552" width="1.5703125" style="229" customWidth="1"/>
    <col min="13553" max="13553" width="4" style="229" customWidth="1"/>
    <col min="13554" max="13554" width="8" style="229" customWidth="1"/>
    <col min="13555" max="13772" width="9.140625" style="229"/>
    <col min="13773" max="13773" width="3.85546875" style="229" bestFit="1" customWidth="1"/>
    <col min="13774" max="13774" width="12.85546875" style="229" customWidth="1"/>
    <col min="13775" max="13775" width="21.28515625" style="229" customWidth="1"/>
    <col min="13776" max="13805" width="2.28515625" style="229" customWidth="1"/>
    <col min="13806" max="13806" width="6.42578125" style="229" customWidth="1"/>
    <col min="13807" max="13807" width="4" style="229" customWidth="1"/>
    <col min="13808" max="13808" width="1.5703125" style="229" customWidth="1"/>
    <col min="13809" max="13809" width="4" style="229" customWidth="1"/>
    <col min="13810" max="13810" width="8" style="229" customWidth="1"/>
    <col min="13811" max="14028" width="9.140625" style="229"/>
    <col min="14029" max="14029" width="3.85546875" style="229" bestFit="1" customWidth="1"/>
    <col min="14030" max="14030" width="12.85546875" style="229" customWidth="1"/>
    <col min="14031" max="14031" width="21.28515625" style="229" customWidth="1"/>
    <col min="14032" max="14061" width="2.28515625" style="229" customWidth="1"/>
    <col min="14062" max="14062" width="6.42578125" style="229" customWidth="1"/>
    <col min="14063" max="14063" width="4" style="229" customWidth="1"/>
    <col min="14064" max="14064" width="1.5703125" style="229" customWidth="1"/>
    <col min="14065" max="14065" width="4" style="229" customWidth="1"/>
    <col min="14066" max="14066" width="8" style="229" customWidth="1"/>
    <col min="14067" max="14284" width="9.140625" style="229"/>
    <col min="14285" max="14285" width="3.85546875" style="229" bestFit="1" customWidth="1"/>
    <col min="14286" max="14286" width="12.85546875" style="229" customWidth="1"/>
    <col min="14287" max="14287" width="21.28515625" style="229" customWidth="1"/>
    <col min="14288" max="14317" width="2.28515625" style="229" customWidth="1"/>
    <col min="14318" max="14318" width="6.42578125" style="229" customWidth="1"/>
    <col min="14319" max="14319" width="4" style="229" customWidth="1"/>
    <col min="14320" max="14320" width="1.5703125" style="229" customWidth="1"/>
    <col min="14321" max="14321" width="4" style="229" customWidth="1"/>
    <col min="14322" max="14322" width="8" style="229" customWidth="1"/>
    <col min="14323" max="14540" width="9.140625" style="229"/>
    <col min="14541" max="14541" width="3.85546875" style="229" bestFit="1" customWidth="1"/>
    <col min="14542" max="14542" width="12.85546875" style="229" customWidth="1"/>
    <col min="14543" max="14543" width="21.28515625" style="229" customWidth="1"/>
    <col min="14544" max="14573" width="2.28515625" style="229" customWidth="1"/>
    <col min="14574" max="14574" width="6.42578125" style="229" customWidth="1"/>
    <col min="14575" max="14575" width="4" style="229" customWidth="1"/>
    <col min="14576" max="14576" width="1.5703125" style="229" customWidth="1"/>
    <col min="14577" max="14577" width="4" style="229" customWidth="1"/>
    <col min="14578" max="14578" width="8" style="229" customWidth="1"/>
    <col min="14579" max="14796" width="9.140625" style="229"/>
    <col min="14797" max="14797" width="3.85546875" style="229" bestFit="1" customWidth="1"/>
    <col min="14798" max="14798" width="12.85546875" style="229" customWidth="1"/>
    <col min="14799" max="14799" width="21.28515625" style="229" customWidth="1"/>
    <col min="14800" max="14829" width="2.28515625" style="229" customWidth="1"/>
    <col min="14830" max="14830" width="6.42578125" style="229" customWidth="1"/>
    <col min="14831" max="14831" width="4" style="229" customWidth="1"/>
    <col min="14832" max="14832" width="1.5703125" style="229" customWidth="1"/>
    <col min="14833" max="14833" width="4" style="229" customWidth="1"/>
    <col min="14834" max="14834" width="8" style="229" customWidth="1"/>
    <col min="14835" max="15052" width="9.140625" style="229"/>
    <col min="15053" max="15053" width="3.85546875" style="229" bestFit="1" customWidth="1"/>
    <col min="15054" max="15054" width="12.85546875" style="229" customWidth="1"/>
    <col min="15055" max="15055" width="21.28515625" style="229" customWidth="1"/>
    <col min="15056" max="15085" width="2.28515625" style="229" customWidth="1"/>
    <col min="15086" max="15086" width="6.42578125" style="229" customWidth="1"/>
    <col min="15087" max="15087" width="4" style="229" customWidth="1"/>
    <col min="15088" max="15088" width="1.5703125" style="229" customWidth="1"/>
    <col min="15089" max="15089" width="4" style="229" customWidth="1"/>
    <col min="15090" max="15090" width="8" style="229" customWidth="1"/>
    <col min="15091" max="15308" width="9.140625" style="229"/>
    <col min="15309" max="15309" width="3.85546875" style="229" bestFit="1" customWidth="1"/>
    <col min="15310" max="15310" width="12.85546875" style="229" customWidth="1"/>
    <col min="15311" max="15311" width="21.28515625" style="229" customWidth="1"/>
    <col min="15312" max="15341" width="2.28515625" style="229" customWidth="1"/>
    <col min="15342" max="15342" width="6.42578125" style="229" customWidth="1"/>
    <col min="15343" max="15343" width="4" style="229" customWidth="1"/>
    <col min="15344" max="15344" width="1.5703125" style="229" customWidth="1"/>
    <col min="15345" max="15345" width="4" style="229" customWidth="1"/>
    <col min="15346" max="15346" width="8" style="229" customWidth="1"/>
    <col min="15347" max="15564" width="9.140625" style="229"/>
    <col min="15565" max="15565" width="3.85546875" style="229" bestFit="1" customWidth="1"/>
    <col min="15566" max="15566" width="12.85546875" style="229" customWidth="1"/>
    <col min="15567" max="15567" width="21.28515625" style="229" customWidth="1"/>
    <col min="15568" max="15597" width="2.28515625" style="229" customWidth="1"/>
    <col min="15598" max="15598" width="6.42578125" style="229" customWidth="1"/>
    <col min="15599" max="15599" width="4" style="229" customWidth="1"/>
    <col min="15600" max="15600" width="1.5703125" style="229" customWidth="1"/>
    <col min="15601" max="15601" width="4" style="229" customWidth="1"/>
    <col min="15602" max="15602" width="8" style="229" customWidth="1"/>
    <col min="15603" max="15820" width="9.140625" style="229"/>
    <col min="15821" max="15821" width="3.85546875" style="229" bestFit="1" customWidth="1"/>
    <col min="15822" max="15822" width="12.85546875" style="229" customWidth="1"/>
    <col min="15823" max="15823" width="21.28515625" style="229" customWidth="1"/>
    <col min="15824" max="15853" width="2.28515625" style="229" customWidth="1"/>
    <col min="15854" max="15854" width="6.42578125" style="229" customWidth="1"/>
    <col min="15855" max="15855" width="4" style="229" customWidth="1"/>
    <col min="15856" max="15856" width="1.5703125" style="229" customWidth="1"/>
    <col min="15857" max="15857" width="4" style="229" customWidth="1"/>
    <col min="15858" max="15858" width="8" style="229" customWidth="1"/>
    <col min="15859" max="16076" width="9.140625" style="229"/>
    <col min="16077" max="16077" width="3.85546875" style="229" bestFit="1" customWidth="1"/>
    <col min="16078" max="16078" width="12.85546875" style="229" customWidth="1"/>
    <col min="16079" max="16079" width="21.28515625" style="229" customWidth="1"/>
    <col min="16080" max="16109" width="2.28515625" style="229" customWidth="1"/>
    <col min="16110" max="16110" width="6.42578125" style="229" customWidth="1"/>
    <col min="16111" max="16111" width="4" style="229" customWidth="1"/>
    <col min="16112" max="16112" width="1.5703125" style="229" customWidth="1"/>
    <col min="16113" max="16113" width="4" style="229" customWidth="1"/>
    <col min="16114" max="16114" width="8" style="229" customWidth="1"/>
    <col min="16115" max="16384" width="9.140625" style="229"/>
  </cols>
  <sheetData>
    <row r="1" spans="1:30" ht="44.25" customHeight="1">
      <c r="B1" s="706" t="s">
        <v>231</v>
      </c>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row>
    <row r="2" spans="1:30" ht="4.5" customHeight="1"/>
    <row r="3" spans="1:30" ht="12.75" customHeight="1" thickBot="1">
      <c r="A3" s="233" t="s">
        <v>203</v>
      </c>
      <c r="B3" s="234"/>
      <c r="C3" s="234" t="s">
        <v>204</v>
      </c>
      <c r="D3" s="376"/>
      <c r="E3" s="376">
        <v>1</v>
      </c>
      <c r="F3" s="376"/>
      <c r="G3" s="376"/>
      <c r="H3" s="376">
        <v>2</v>
      </c>
      <c r="I3" s="376"/>
      <c r="J3" s="376"/>
      <c r="K3" s="376">
        <v>3</v>
      </c>
      <c r="L3" s="376"/>
      <c r="M3" s="376"/>
      <c r="N3" s="376">
        <v>4</v>
      </c>
      <c r="O3" s="376"/>
      <c r="P3" s="376"/>
      <c r="Q3" s="376">
        <v>5</v>
      </c>
      <c r="R3" s="376"/>
      <c r="S3" s="376"/>
      <c r="T3" s="376">
        <v>6</v>
      </c>
      <c r="U3" s="376"/>
      <c r="V3" s="376"/>
      <c r="W3" s="376">
        <v>7</v>
      </c>
      <c r="X3" s="376"/>
      <c r="Y3" s="377" t="s">
        <v>1</v>
      </c>
      <c r="Z3" s="664" t="s">
        <v>205</v>
      </c>
      <c r="AA3" s="664"/>
      <c r="AB3" s="664"/>
      <c r="AC3" s="234" t="s">
        <v>2</v>
      </c>
    </row>
    <row r="4" spans="1:30" ht="12.95" customHeight="1">
      <c r="A4" s="645">
        <v>1</v>
      </c>
      <c r="B4" s="237" t="s">
        <v>17</v>
      </c>
      <c r="C4" s="321" t="s">
        <v>112</v>
      </c>
      <c r="D4" s="239"/>
      <c r="E4" s="240"/>
      <c r="F4" s="241"/>
      <c r="G4" s="242"/>
      <c r="H4" s="243">
        <v>0</v>
      </c>
      <c r="I4" s="244"/>
      <c r="J4" s="242"/>
      <c r="K4" s="243">
        <v>0</v>
      </c>
      <c r="L4" s="244"/>
      <c r="M4" s="245"/>
      <c r="N4" s="349">
        <v>1</v>
      </c>
      <c r="O4" s="252"/>
      <c r="P4" s="286"/>
      <c r="Q4" s="287">
        <v>2</v>
      </c>
      <c r="R4" s="288"/>
      <c r="S4" s="286"/>
      <c r="T4" s="287">
        <v>2</v>
      </c>
      <c r="U4" s="288"/>
      <c r="V4" s="245"/>
      <c r="W4" s="246">
        <v>1</v>
      </c>
      <c r="X4" s="252"/>
      <c r="Y4" s="647">
        <f>SUM(E4+H4+K4+N4+Q4+T4+W4)</f>
        <v>6</v>
      </c>
      <c r="Z4" s="649">
        <f>SUM(D5+G5+J5+M5+P5+S5+V5)</f>
        <v>11</v>
      </c>
      <c r="AA4" s="651" t="s">
        <v>206</v>
      </c>
      <c r="AB4" s="653">
        <f>SUM(F5+I5+L5+O5+R5+U5+X5)</f>
        <v>11</v>
      </c>
      <c r="AC4" s="643" t="s">
        <v>234</v>
      </c>
    </row>
    <row r="5" spans="1:30" ht="12.95" customHeight="1" thickBot="1">
      <c r="A5" s="646"/>
      <c r="B5" s="289" t="s">
        <v>17</v>
      </c>
      <c r="C5" s="322" t="s">
        <v>38</v>
      </c>
      <c r="D5" s="260"/>
      <c r="E5" s="261"/>
      <c r="F5" s="262"/>
      <c r="G5" s="263">
        <v>1</v>
      </c>
      <c r="H5" s="264"/>
      <c r="I5" s="265">
        <v>3</v>
      </c>
      <c r="J5" s="263">
        <v>0</v>
      </c>
      <c r="K5" s="264"/>
      <c r="L5" s="265">
        <v>3</v>
      </c>
      <c r="M5" s="350">
        <v>2</v>
      </c>
      <c r="N5" s="268"/>
      <c r="O5" s="274">
        <v>2</v>
      </c>
      <c r="P5" s="291">
        <v>3</v>
      </c>
      <c r="Q5" s="292"/>
      <c r="R5" s="293">
        <v>0</v>
      </c>
      <c r="S5" s="291">
        <v>3</v>
      </c>
      <c r="T5" s="292"/>
      <c r="U5" s="293">
        <v>1</v>
      </c>
      <c r="V5" s="266">
        <v>2</v>
      </c>
      <c r="W5" s="267"/>
      <c r="X5" s="274">
        <v>2</v>
      </c>
      <c r="Y5" s="648"/>
      <c r="Z5" s="650"/>
      <c r="AA5" s="652"/>
      <c r="AB5" s="654"/>
      <c r="AC5" s="644"/>
    </row>
    <row r="6" spans="1:30" ht="12.95" customHeight="1">
      <c r="A6" s="645">
        <v>2</v>
      </c>
      <c r="B6" s="329" t="s">
        <v>17</v>
      </c>
      <c r="C6" s="277" t="s">
        <v>18</v>
      </c>
      <c r="D6" s="313"/>
      <c r="E6" s="287">
        <v>2</v>
      </c>
      <c r="F6" s="300"/>
      <c r="G6" s="280"/>
      <c r="H6" s="281"/>
      <c r="I6" s="282"/>
      <c r="J6" s="352"/>
      <c r="K6" s="324">
        <v>1</v>
      </c>
      <c r="L6" s="316"/>
      <c r="M6" s="286"/>
      <c r="N6" s="287">
        <v>2</v>
      </c>
      <c r="O6" s="288"/>
      <c r="P6" s="379"/>
      <c r="Q6" s="246">
        <v>1</v>
      </c>
      <c r="R6" s="247"/>
      <c r="S6" s="286"/>
      <c r="T6" s="287">
        <v>2</v>
      </c>
      <c r="U6" s="288"/>
      <c r="V6" s="286"/>
      <c r="W6" s="287">
        <v>2</v>
      </c>
      <c r="X6" s="288"/>
      <c r="Y6" s="647">
        <f t="shared" ref="Y6" si="0">SUM(E6+H6+K6+N6+Q6+T6+W6)</f>
        <v>10</v>
      </c>
      <c r="Z6" s="649">
        <f t="shared" ref="Z6" si="1">SUM(D7+G7+J7+M7+P7+S7+V7)</f>
        <v>16</v>
      </c>
      <c r="AA6" s="651" t="s">
        <v>206</v>
      </c>
      <c r="AB6" s="653">
        <f t="shared" ref="AB6" si="2">SUM(F7+I7+L7+O7+R7+U7+X7)</f>
        <v>6</v>
      </c>
      <c r="AC6" s="643" t="s">
        <v>233</v>
      </c>
      <c r="AD6" s="655" t="s">
        <v>238</v>
      </c>
    </row>
    <row r="7" spans="1:30" ht="12.95" customHeight="1" thickBot="1">
      <c r="A7" s="646">
        <v>2</v>
      </c>
      <c r="B7" s="289" t="s">
        <v>17</v>
      </c>
      <c r="C7" s="290" t="s">
        <v>46</v>
      </c>
      <c r="D7" s="318">
        <v>3</v>
      </c>
      <c r="E7" s="292"/>
      <c r="F7" s="305">
        <v>1</v>
      </c>
      <c r="G7" s="280"/>
      <c r="H7" s="281"/>
      <c r="I7" s="282"/>
      <c r="J7" s="352">
        <v>2</v>
      </c>
      <c r="K7" s="324"/>
      <c r="L7" s="316">
        <v>2</v>
      </c>
      <c r="M7" s="291">
        <v>3</v>
      </c>
      <c r="N7" s="292"/>
      <c r="O7" s="293">
        <v>0</v>
      </c>
      <c r="P7" s="380">
        <v>2</v>
      </c>
      <c r="Q7" s="267"/>
      <c r="R7" s="268">
        <v>2</v>
      </c>
      <c r="S7" s="291">
        <v>3</v>
      </c>
      <c r="T7" s="292"/>
      <c r="U7" s="293">
        <v>0</v>
      </c>
      <c r="V7" s="291">
        <v>3</v>
      </c>
      <c r="W7" s="292"/>
      <c r="X7" s="293">
        <v>1</v>
      </c>
      <c r="Y7" s="648"/>
      <c r="Z7" s="650"/>
      <c r="AA7" s="652"/>
      <c r="AB7" s="654"/>
      <c r="AC7" s="644"/>
      <c r="AD7" s="655"/>
    </row>
    <row r="8" spans="1:30" ht="12.95" customHeight="1">
      <c r="A8" s="645">
        <v>3</v>
      </c>
      <c r="B8" s="258" t="s">
        <v>3</v>
      </c>
      <c r="C8" s="277" t="s">
        <v>224</v>
      </c>
      <c r="D8" s="286"/>
      <c r="E8" s="287">
        <v>2</v>
      </c>
      <c r="F8" s="288"/>
      <c r="G8" s="379"/>
      <c r="H8" s="246">
        <v>1</v>
      </c>
      <c r="I8" s="247"/>
      <c r="J8" s="296"/>
      <c r="K8" s="297"/>
      <c r="L8" s="298"/>
      <c r="M8" s="286"/>
      <c r="N8" s="287">
        <v>2</v>
      </c>
      <c r="O8" s="288"/>
      <c r="P8" s="286"/>
      <c r="Q8" s="287">
        <v>2</v>
      </c>
      <c r="R8" s="288"/>
      <c r="S8" s="245"/>
      <c r="T8" s="246">
        <v>1</v>
      </c>
      <c r="U8" s="252"/>
      <c r="V8" s="286"/>
      <c r="W8" s="287">
        <v>2</v>
      </c>
      <c r="X8" s="288"/>
      <c r="Y8" s="647">
        <f t="shared" ref="Y8" si="3">SUM(E8+H8+K8+N8+Q8+T8+W8)</f>
        <v>10</v>
      </c>
      <c r="Z8" s="649">
        <f t="shared" ref="Z8" si="4">SUM(D9+G9+J9+M9+P9+S9+V9)</f>
        <v>16</v>
      </c>
      <c r="AA8" s="656" t="s">
        <v>206</v>
      </c>
      <c r="AB8" s="653">
        <f t="shared" ref="AB8" si="5">SUM(F9+I9+L9+O9+R9+U9+X9)</f>
        <v>5</v>
      </c>
      <c r="AC8" s="643" t="s">
        <v>232</v>
      </c>
      <c r="AD8" s="655" t="s">
        <v>239</v>
      </c>
    </row>
    <row r="9" spans="1:30" ht="12.95" customHeight="1" thickBot="1">
      <c r="A9" s="646"/>
      <c r="B9" s="301" t="s">
        <v>40</v>
      </c>
      <c r="C9" s="290" t="s">
        <v>20</v>
      </c>
      <c r="D9" s="291">
        <v>3</v>
      </c>
      <c r="E9" s="292"/>
      <c r="F9" s="293">
        <v>0</v>
      </c>
      <c r="G9" s="380">
        <v>2</v>
      </c>
      <c r="H9" s="267"/>
      <c r="I9" s="268">
        <v>2</v>
      </c>
      <c r="J9" s="303"/>
      <c r="K9" s="261"/>
      <c r="L9" s="262"/>
      <c r="M9" s="291">
        <v>3</v>
      </c>
      <c r="N9" s="292"/>
      <c r="O9" s="293">
        <v>0</v>
      </c>
      <c r="P9" s="291">
        <v>3</v>
      </c>
      <c r="Q9" s="292"/>
      <c r="R9" s="293">
        <v>1</v>
      </c>
      <c r="S9" s="266">
        <v>2</v>
      </c>
      <c r="T9" s="267"/>
      <c r="U9" s="274">
        <v>2</v>
      </c>
      <c r="V9" s="291">
        <v>3</v>
      </c>
      <c r="W9" s="292"/>
      <c r="X9" s="293">
        <v>0</v>
      </c>
      <c r="Y9" s="648"/>
      <c r="Z9" s="650"/>
      <c r="AA9" s="656"/>
      <c r="AB9" s="654"/>
      <c r="AC9" s="644"/>
      <c r="AD9" s="655"/>
    </row>
    <row r="10" spans="1:30" ht="12.95" customHeight="1">
      <c r="A10" s="659">
        <v>4</v>
      </c>
      <c r="B10" s="367" t="s">
        <v>83</v>
      </c>
      <c r="C10" s="277" t="s">
        <v>84</v>
      </c>
      <c r="D10" s="352"/>
      <c r="E10" s="324">
        <v>1</v>
      </c>
      <c r="F10" s="316"/>
      <c r="G10" s="345"/>
      <c r="H10" s="346">
        <v>0</v>
      </c>
      <c r="I10" s="347"/>
      <c r="J10" s="242"/>
      <c r="K10" s="243">
        <v>0</v>
      </c>
      <c r="L10" s="244"/>
      <c r="M10" s="280"/>
      <c r="N10" s="281"/>
      <c r="O10" s="282"/>
      <c r="P10" s="309"/>
      <c r="Q10" s="246">
        <v>1</v>
      </c>
      <c r="R10" s="247"/>
      <c r="S10" s="352"/>
      <c r="T10" s="324">
        <v>1</v>
      </c>
      <c r="U10" s="316"/>
      <c r="V10" s="286"/>
      <c r="W10" s="287">
        <v>2</v>
      </c>
      <c r="X10" s="288"/>
      <c r="Y10" s="647">
        <f t="shared" ref="Y10" si="6">SUM(E10+H10+K10+N10+Q10+T10+W10)</f>
        <v>5</v>
      </c>
      <c r="Z10" s="649">
        <f t="shared" ref="Z10" si="7">SUM(D11+G11+J11+M11+P11+S11+V11)</f>
        <v>9</v>
      </c>
      <c r="AA10" s="651" t="s">
        <v>206</v>
      </c>
      <c r="AB10" s="653">
        <f t="shared" ref="AB10" si="8">SUM(F11+I11+L11+O11+R11+U11+X11)</f>
        <v>12</v>
      </c>
      <c r="AC10" s="657" t="s">
        <v>185</v>
      </c>
    </row>
    <row r="11" spans="1:30" ht="12.95" customHeight="1" thickBot="1">
      <c r="A11" s="660">
        <v>4</v>
      </c>
      <c r="B11" s="289" t="s">
        <v>17</v>
      </c>
      <c r="C11" s="290" t="s">
        <v>85</v>
      </c>
      <c r="D11" s="353" t="s">
        <v>212</v>
      </c>
      <c r="E11" s="324"/>
      <c r="F11" s="316">
        <v>2</v>
      </c>
      <c r="G11" s="345">
        <v>0</v>
      </c>
      <c r="H11" s="346"/>
      <c r="I11" s="347">
        <v>3</v>
      </c>
      <c r="J11" s="263">
        <v>0</v>
      </c>
      <c r="K11" s="264"/>
      <c r="L11" s="265">
        <v>3</v>
      </c>
      <c r="M11" s="280"/>
      <c r="N11" s="281"/>
      <c r="O11" s="282"/>
      <c r="P11" s="312">
        <v>2</v>
      </c>
      <c r="Q11" s="267"/>
      <c r="R11" s="268">
        <v>2</v>
      </c>
      <c r="S11" s="353" t="s">
        <v>212</v>
      </c>
      <c r="T11" s="324"/>
      <c r="U11" s="316">
        <v>2</v>
      </c>
      <c r="V11" s="291">
        <v>3</v>
      </c>
      <c r="W11" s="292"/>
      <c r="X11" s="293">
        <v>0</v>
      </c>
      <c r="Y11" s="648"/>
      <c r="Z11" s="650"/>
      <c r="AA11" s="652"/>
      <c r="AB11" s="654"/>
      <c r="AC11" s="658"/>
    </row>
    <row r="12" spans="1:30" ht="12.95" customHeight="1">
      <c r="A12" s="659">
        <v>5</v>
      </c>
      <c r="B12" s="367" t="s">
        <v>36</v>
      </c>
      <c r="C12" s="321" t="s">
        <v>37</v>
      </c>
      <c r="D12" s="242"/>
      <c r="E12" s="243">
        <v>0</v>
      </c>
      <c r="F12" s="244"/>
      <c r="G12" s="379"/>
      <c r="H12" s="246">
        <v>1</v>
      </c>
      <c r="I12" s="247"/>
      <c r="J12" s="242"/>
      <c r="K12" s="243">
        <v>0</v>
      </c>
      <c r="L12" s="244"/>
      <c r="M12" s="382"/>
      <c r="N12" s="349">
        <v>1</v>
      </c>
      <c r="O12" s="252"/>
      <c r="P12" s="296"/>
      <c r="Q12" s="317"/>
      <c r="R12" s="298"/>
      <c r="S12" s="286"/>
      <c r="T12" s="287">
        <v>2</v>
      </c>
      <c r="U12" s="288"/>
      <c r="V12" s="313"/>
      <c r="W12" s="287">
        <v>2</v>
      </c>
      <c r="X12" s="300"/>
      <c r="Y12" s="647">
        <f t="shared" ref="Y12" si="9">SUM(E12+H12+K12+N12+Q12+T12+W12)</f>
        <v>6</v>
      </c>
      <c r="Z12" s="649">
        <f t="shared" ref="Z12" si="10">SUM(D13+G13+J13+M13+P13+S13+V13)</f>
        <v>11</v>
      </c>
      <c r="AA12" s="656" t="s">
        <v>206</v>
      </c>
      <c r="AB12" s="653">
        <f t="shared" ref="AB12" si="11">SUM(F13+I13+L13+O13+R13+U13+X13)</f>
        <v>12</v>
      </c>
      <c r="AC12" s="657" t="s">
        <v>235</v>
      </c>
    </row>
    <row r="13" spans="1:30" ht="12.95" customHeight="1" thickBot="1">
      <c r="A13" s="660">
        <v>5</v>
      </c>
      <c r="B13" s="289" t="s">
        <v>29</v>
      </c>
      <c r="C13" s="322" t="s">
        <v>30</v>
      </c>
      <c r="D13" s="263">
        <v>0</v>
      </c>
      <c r="E13" s="264"/>
      <c r="F13" s="265">
        <v>3</v>
      </c>
      <c r="G13" s="380">
        <v>2</v>
      </c>
      <c r="H13" s="267"/>
      <c r="I13" s="268">
        <v>2</v>
      </c>
      <c r="J13" s="263">
        <v>1</v>
      </c>
      <c r="K13" s="264"/>
      <c r="L13" s="265">
        <v>3</v>
      </c>
      <c r="M13" s="383">
        <v>2</v>
      </c>
      <c r="N13" s="267"/>
      <c r="O13" s="274">
        <v>2</v>
      </c>
      <c r="P13" s="303"/>
      <c r="Q13" s="320"/>
      <c r="R13" s="262"/>
      <c r="S13" s="291">
        <v>3</v>
      </c>
      <c r="T13" s="292"/>
      <c r="U13" s="293">
        <v>1</v>
      </c>
      <c r="V13" s="318">
        <v>3</v>
      </c>
      <c r="W13" s="292"/>
      <c r="X13" s="305">
        <v>1</v>
      </c>
      <c r="Y13" s="648"/>
      <c r="Z13" s="650"/>
      <c r="AA13" s="656"/>
      <c r="AB13" s="654"/>
      <c r="AC13" s="658"/>
    </row>
    <row r="14" spans="1:30" ht="12.95" customHeight="1">
      <c r="A14" s="659">
        <v>6</v>
      </c>
      <c r="B14" s="258" t="s">
        <v>40</v>
      </c>
      <c r="C14" s="277" t="s">
        <v>41</v>
      </c>
      <c r="D14" s="242"/>
      <c r="E14" s="243">
        <v>0</v>
      </c>
      <c r="F14" s="244"/>
      <c r="G14" s="242"/>
      <c r="H14" s="243">
        <v>0</v>
      </c>
      <c r="I14" s="244"/>
      <c r="J14" s="245"/>
      <c r="K14" s="246">
        <v>1</v>
      </c>
      <c r="L14" s="252"/>
      <c r="M14" s="352"/>
      <c r="N14" s="324">
        <v>1</v>
      </c>
      <c r="O14" s="316"/>
      <c r="P14" s="242"/>
      <c r="Q14" s="243">
        <v>0</v>
      </c>
      <c r="R14" s="244"/>
      <c r="S14" s="296"/>
      <c r="T14" s="297"/>
      <c r="U14" s="298"/>
      <c r="V14" s="352"/>
      <c r="W14" s="324">
        <v>1</v>
      </c>
      <c r="X14" s="316"/>
      <c r="Y14" s="647">
        <f t="shared" ref="Y14" si="12">SUM(E14+H14+K14+N14+Q14+T14+W14)</f>
        <v>3</v>
      </c>
      <c r="Z14" s="649">
        <f t="shared" ref="Z14" si="13">SUM(D15+G15+J15+M15+P15+S15+V15)</f>
        <v>8</v>
      </c>
      <c r="AA14" s="656" t="s">
        <v>206</v>
      </c>
      <c r="AB14" s="653">
        <f t="shared" ref="AB14" si="14">SUM(F15+I15+L15+O15+R15+U15+X15)</f>
        <v>15</v>
      </c>
      <c r="AC14" s="657" t="s">
        <v>236</v>
      </c>
    </row>
    <row r="15" spans="1:30" ht="12.95" customHeight="1" thickBot="1">
      <c r="A15" s="660">
        <v>7</v>
      </c>
      <c r="B15" s="301" t="s">
        <v>40</v>
      </c>
      <c r="C15" s="290" t="s">
        <v>223</v>
      </c>
      <c r="D15" s="263">
        <v>1</v>
      </c>
      <c r="E15" s="264"/>
      <c r="F15" s="265">
        <v>3</v>
      </c>
      <c r="G15" s="263">
        <v>0</v>
      </c>
      <c r="H15" s="264"/>
      <c r="I15" s="265">
        <v>3</v>
      </c>
      <c r="J15" s="266">
        <v>2</v>
      </c>
      <c r="K15" s="267"/>
      <c r="L15" s="274">
        <v>2</v>
      </c>
      <c r="M15" s="353" t="s">
        <v>212</v>
      </c>
      <c r="N15" s="324"/>
      <c r="O15" s="316">
        <v>2</v>
      </c>
      <c r="P15" s="263">
        <v>1</v>
      </c>
      <c r="Q15" s="264"/>
      <c r="R15" s="265">
        <v>3</v>
      </c>
      <c r="S15" s="303"/>
      <c r="T15" s="261"/>
      <c r="U15" s="262"/>
      <c r="V15" s="353" t="s">
        <v>212</v>
      </c>
      <c r="W15" s="324"/>
      <c r="X15" s="316">
        <v>2</v>
      </c>
      <c r="Y15" s="648"/>
      <c r="Z15" s="650"/>
      <c r="AA15" s="656"/>
      <c r="AB15" s="654"/>
      <c r="AC15" s="658"/>
    </row>
    <row r="16" spans="1:30" ht="12.95" customHeight="1">
      <c r="A16" s="659">
        <v>7</v>
      </c>
      <c r="B16" s="258" t="s">
        <v>40</v>
      </c>
      <c r="C16" s="277" t="s">
        <v>230</v>
      </c>
      <c r="D16" s="245"/>
      <c r="E16" s="246">
        <v>1</v>
      </c>
      <c r="F16" s="252"/>
      <c r="G16" s="242"/>
      <c r="H16" s="243">
        <v>0</v>
      </c>
      <c r="I16" s="244"/>
      <c r="J16" s="242"/>
      <c r="K16" s="243">
        <v>0</v>
      </c>
      <c r="L16" s="244"/>
      <c r="M16" s="242"/>
      <c r="N16" s="243">
        <v>0</v>
      </c>
      <c r="O16" s="244"/>
      <c r="P16" s="242"/>
      <c r="Q16" s="254">
        <v>0</v>
      </c>
      <c r="R16" s="244"/>
      <c r="S16" s="245"/>
      <c r="T16" s="246">
        <v>1</v>
      </c>
      <c r="U16" s="252"/>
      <c r="V16" s="239"/>
      <c r="W16" s="297"/>
      <c r="X16" s="317"/>
      <c r="Y16" s="647">
        <f t="shared" ref="Y16" si="15">SUM(E16+H16+K16+N16+Q16+T16+W16)</f>
        <v>2</v>
      </c>
      <c r="Z16" s="649">
        <f t="shared" ref="Z16" si="16">SUM(D17+G17+J17+M17+P17+S17+V17)</f>
        <v>6</v>
      </c>
      <c r="AA16" s="651" t="s">
        <v>206</v>
      </c>
      <c r="AB16" s="653">
        <f t="shared" ref="AB16" si="17">SUM(F17+I17+L17+O17+R17+U17+X17)</f>
        <v>16</v>
      </c>
      <c r="AC16" s="657" t="s">
        <v>237</v>
      </c>
    </row>
    <row r="17" spans="1:256" ht="12.95" customHeight="1" thickBot="1">
      <c r="A17" s="660">
        <v>8</v>
      </c>
      <c r="B17" s="301" t="s">
        <v>3</v>
      </c>
      <c r="C17" s="290" t="s">
        <v>124</v>
      </c>
      <c r="D17" s="266">
        <v>2</v>
      </c>
      <c r="E17" s="267"/>
      <c r="F17" s="274">
        <v>2</v>
      </c>
      <c r="G17" s="263">
        <v>1</v>
      </c>
      <c r="H17" s="264"/>
      <c r="I17" s="265">
        <v>3</v>
      </c>
      <c r="J17" s="263">
        <v>0</v>
      </c>
      <c r="K17" s="264"/>
      <c r="L17" s="265">
        <v>3</v>
      </c>
      <c r="M17" s="263">
        <v>0</v>
      </c>
      <c r="N17" s="264"/>
      <c r="O17" s="265">
        <v>3</v>
      </c>
      <c r="P17" s="263">
        <v>1</v>
      </c>
      <c r="Q17" s="270"/>
      <c r="R17" s="265">
        <v>3</v>
      </c>
      <c r="S17" s="381" t="s">
        <v>212</v>
      </c>
      <c r="T17" s="267"/>
      <c r="U17" s="274">
        <v>2</v>
      </c>
      <c r="V17" s="260"/>
      <c r="W17" s="261"/>
      <c r="X17" s="320"/>
      <c r="Y17" s="648"/>
      <c r="Z17" s="650"/>
      <c r="AA17" s="652"/>
      <c r="AB17" s="654"/>
      <c r="AC17" s="658"/>
    </row>
    <row r="18" spans="1:256" ht="12" customHeight="1">
      <c r="B18" s="228"/>
      <c r="C18" s="330"/>
      <c r="Z18" s="384">
        <v>77</v>
      </c>
      <c r="AB18" s="384">
        <v>77</v>
      </c>
    </row>
    <row r="19" spans="1:256" customFormat="1" ht="14.1" customHeight="1">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29"/>
      <c r="AE19" s="229"/>
      <c r="AF19" s="229"/>
      <c r="AG19" s="229"/>
      <c r="AH19" s="229"/>
      <c r="AI19" s="229"/>
      <c r="AJ19" s="229"/>
      <c r="AK19" s="229"/>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customFormat="1" ht="14.1" customHeight="1">
      <c r="A20" s="213"/>
      <c r="B20" s="210"/>
      <c r="C20" s="210"/>
      <c r="D20" s="210"/>
      <c r="E20" s="210"/>
      <c r="F20" s="210"/>
      <c r="G20" s="210"/>
      <c r="H20" s="214"/>
      <c r="I20" s="215"/>
      <c r="J20" s="216"/>
      <c r="K20" s="214"/>
      <c r="L20" s="215"/>
      <c r="M20" s="216"/>
      <c r="N20" s="214"/>
      <c r="O20" s="215"/>
      <c r="P20" s="216"/>
      <c r="Q20" s="214"/>
      <c r="R20" s="215"/>
      <c r="S20" s="216"/>
      <c r="T20" s="214"/>
      <c r="U20" s="215"/>
      <c r="V20" s="214"/>
      <c r="W20" s="214"/>
      <c r="X20" s="215"/>
      <c r="Y20" s="216"/>
      <c r="Z20" s="214"/>
      <c r="AA20" s="215"/>
      <c r="AB20" s="215"/>
      <c r="AC20" s="215"/>
      <c r="AD20" s="229"/>
      <c r="AE20" s="229"/>
      <c r="AF20" s="229"/>
      <c r="AG20" s="229"/>
      <c r="AH20" s="229"/>
      <c r="AI20" s="229"/>
      <c r="AJ20" s="229"/>
      <c r="AK20" s="229"/>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c r="A21" s="213"/>
      <c r="B21" s="210"/>
      <c r="C21" s="210"/>
      <c r="D21" s="210"/>
      <c r="E21" s="210"/>
      <c r="F21" s="210"/>
      <c r="G21" s="210"/>
      <c r="H21" s="214"/>
      <c r="I21" s="210"/>
      <c r="J21" s="216"/>
      <c r="K21" s="214"/>
      <c r="L21" s="215"/>
      <c r="M21" s="216"/>
      <c r="N21" s="214"/>
      <c r="O21" s="215"/>
      <c r="P21" s="216"/>
      <c r="Q21" s="214"/>
      <c r="R21" s="215"/>
      <c r="S21" s="216"/>
      <c r="T21" s="214"/>
      <c r="U21" s="215"/>
      <c r="V21" s="216"/>
      <c r="W21" s="214"/>
      <c r="X21" s="215"/>
      <c r="Y21" s="216"/>
      <c r="Z21" s="216"/>
      <c r="AA21" s="215"/>
      <c r="AB21" s="215"/>
      <c r="AC21" s="215"/>
      <c r="AD21" s="229"/>
      <c r="AE21" s="229"/>
      <c r="AF21" s="229"/>
      <c r="AG21" s="229"/>
      <c r="AH21" s="229"/>
      <c r="AI21" s="229"/>
      <c r="AJ21" s="229"/>
      <c r="AK21" s="229"/>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c r="A22" s="213"/>
      <c r="B22" s="210"/>
      <c r="C22" s="210"/>
      <c r="D22" s="210"/>
      <c r="E22" s="210"/>
      <c r="F22" s="210"/>
      <c r="G22" s="210"/>
      <c r="H22" s="214"/>
      <c r="I22" s="215"/>
      <c r="J22" s="216"/>
      <c r="K22" s="214"/>
      <c r="L22" s="215"/>
      <c r="M22" s="216"/>
      <c r="N22" s="214"/>
      <c r="O22" s="215"/>
      <c r="P22" s="216"/>
      <c r="Q22" s="214"/>
      <c r="R22" s="215"/>
      <c r="S22" s="216"/>
      <c r="T22" s="214"/>
      <c r="U22" s="215"/>
      <c r="V22" s="216"/>
      <c r="W22" s="214"/>
      <c r="X22" s="215"/>
      <c r="Y22" s="216"/>
      <c r="Z22" s="216"/>
      <c r="AA22" s="215"/>
      <c r="AB22" s="215"/>
      <c r="AC22" s="215"/>
      <c r="AD22" s="229"/>
      <c r="AE22" s="229"/>
      <c r="AF22" s="229"/>
      <c r="AG22" s="229"/>
      <c r="AH22" s="229"/>
      <c r="AI22" s="229"/>
      <c r="AJ22" s="229"/>
      <c r="AK22" s="229"/>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2.75">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29"/>
      <c r="AE23" s="229"/>
      <c r="AF23" s="229"/>
      <c r="AG23" s="229"/>
      <c r="AH23" s="229"/>
      <c r="AI23" s="229"/>
      <c r="AJ23" s="229"/>
      <c r="AK23" s="229"/>
      <c r="AL23" s="209"/>
      <c r="AM23" s="209"/>
      <c r="AN23" s="209"/>
    </row>
    <row r="24" spans="1:256" customFormat="1" ht="12.75">
      <c r="A24" s="217" t="s">
        <v>200</v>
      </c>
      <c r="B24" s="217"/>
      <c r="C24" s="218"/>
      <c r="D24" s="218"/>
      <c r="E24" s="218"/>
      <c r="F24" s="218"/>
      <c r="G24" s="218"/>
      <c r="H24" s="218"/>
      <c r="I24" s="218"/>
      <c r="J24" s="218"/>
      <c r="K24" s="218"/>
      <c r="L24" s="218"/>
      <c r="M24" s="216"/>
      <c r="N24" s="214"/>
      <c r="O24" s="215"/>
      <c r="P24" s="216"/>
      <c r="Q24" s="214"/>
      <c r="R24" s="215"/>
      <c r="S24" s="216"/>
      <c r="T24" s="214"/>
      <c r="U24" s="215"/>
      <c r="V24" s="216"/>
      <c r="W24" s="214"/>
      <c r="X24" s="215"/>
      <c r="Y24" s="216"/>
      <c r="Z24" s="214"/>
      <c r="AA24" s="215"/>
      <c r="AB24" s="215"/>
      <c r="AC24" s="215"/>
      <c r="AD24" s="229"/>
      <c r="AE24" s="229"/>
      <c r="AF24" s="229"/>
      <c r="AG24" s="229"/>
      <c r="AH24" s="229"/>
      <c r="AI24" s="229"/>
      <c r="AJ24" s="229"/>
      <c r="AK24" s="229"/>
      <c r="AL24" s="209"/>
      <c r="AM24" s="209"/>
      <c r="AN24" s="209"/>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C8:AC9"/>
    <mergeCell ref="A6:A7"/>
    <mergeCell ref="Y6:Y7"/>
    <mergeCell ref="Z6:Z7"/>
    <mergeCell ref="AA6:AA7"/>
    <mergeCell ref="AB6:AB7"/>
    <mergeCell ref="AC6:AC7"/>
    <mergeCell ref="A8:A9"/>
    <mergeCell ref="Y8:Y9"/>
    <mergeCell ref="Z8:Z9"/>
    <mergeCell ref="AA8:AA9"/>
    <mergeCell ref="AB8:AB9"/>
    <mergeCell ref="B1:AC1"/>
    <mergeCell ref="Z3:AB3"/>
    <mergeCell ref="A4:A5"/>
    <mergeCell ref="Y4:Y5"/>
    <mergeCell ref="Z4:Z5"/>
    <mergeCell ref="AA4:AA5"/>
    <mergeCell ref="AB4:AB5"/>
    <mergeCell ref="AC4:AC5"/>
  </mergeCells>
  <conditionalFormatting sqref="G20:G23">
    <cfRule type="expression" dxfId="1393" priority="90" stopIfTrue="1">
      <formula>A20=0</formula>
    </cfRule>
  </conditionalFormatting>
  <conditionalFormatting sqref="H20:H23">
    <cfRule type="expression" dxfId="1392" priority="89" stopIfTrue="1">
      <formula>A20=0</formula>
    </cfRule>
  </conditionalFormatting>
  <conditionalFormatting sqref="J20:J23">
    <cfRule type="expression" dxfId="1391" priority="88" stopIfTrue="1">
      <formula>A20=0</formula>
    </cfRule>
  </conditionalFormatting>
  <conditionalFormatting sqref="R20:R24">
    <cfRule type="expression" dxfId="1390" priority="86" stopIfTrue="1">
      <formula>A20=0</formula>
    </cfRule>
    <cfRule type="expression" dxfId="1389" priority="87" stopIfTrue="1">
      <formula>R20=99</formula>
    </cfRule>
  </conditionalFormatting>
  <conditionalFormatting sqref="O20:O24 AA20:AA24">
    <cfRule type="expression" dxfId="1388" priority="85" stopIfTrue="1">
      <formula>A20=0</formula>
    </cfRule>
  </conditionalFormatting>
  <conditionalFormatting sqref="P20:P24">
    <cfRule type="expression" dxfId="1387" priority="84" stopIfTrue="1">
      <formula>A20=0</formula>
    </cfRule>
  </conditionalFormatting>
  <conditionalFormatting sqref="S20:S24">
    <cfRule type="expression" dxfId="1386" priority="83" stopIfTrue="1">
      <formula>A20=0</formula>
    </cfRule>
  </conditionalFormatting>
  <conditionalFormatting sqref="W20:W24">
    <cfRule type="expression" dxfId="1385" priority="82" stopIfTrue="1">
      <formula>A20=0</formula>
    </cfRule>
  </conditionalFormatting>
  <conditionalFormatting sqref="Y20:Y24">
    <cfRule type="expression" dxfId="1384" priority="81" stopIfTrue="1">
      <formula>A20=0</formula>
    </cfRule>
  </conditionalFormatting>
  <conditionalFormatting sqref="D20:D23">
    <cfRule type="expression" dxfId="1383" priority="78" stopIfTrue="1">
      <formula>L20=1</formula>
    </cfRule>
    <cfRule type="expression" dxfId="1382" priority="79" stopIfTrue="1">
      <formula>L20=2</formula>
    </cfRule>
    <cfRule type="expression" dxfId="1381" priority="80" stopIfTrue="1">
      <formula>L20=3</formula>
    </cfRule>
  </conditionalFormatting>
  <conditionalFormatting sqref="T20:T24">
    <cfRule type="expression" dxfId="1380" priority="76" stopIfTrue="1">
      <formula>A20=0</formula>
    </cfRule>
    <cfRule type="expression" dxfId="1379" priority="77" stopIfTrue="1">
      <formula>T20=99</formula>
    </cfRule>
  </conditionalFormatting>
  <conditionalFormatting sqref="V21:V24">
    <cfRule type="expression" dxfId="1378" priority="74" stopIfTrue="1">
      <formula>A21=0</formula>
    </cfRule>
    <cfRule type="expression" dxfId="1377" priority="75" stopIfTrue="1">
      <formula>V21=99</formula>
    </cfRule>
  </conditionalFormatting>
  <conditionalFormatting sqref="X20:X24">
    <cfRule type="expression" dxfId="1376" priority="72" stopIfTrue="1">
      <formula>A20=0</formula>
    </cfRule>
    <cfRule type="expression" dxfId="1375" priority="73" stopIfTrue="1">
      <formula>X20=99</formula>
    </cfRule>
  </conditionalFormatting>
  <conditionalFormatting sqref="Z21:Z24">
    <cfRule type="expression" dxfId="1374" priority="70" stopIfTrue="1">
      <formula>A21=0</formula>
    </cfRule>
    <cfRule type="expression" dxfId="1373" priority="71" stopIfTrue="1">
      <formula>Z21=99</formula>
    </cfRule>
  </conditionalFormatting>
  <conditionalFormatting sqref="M20:M24">
    <cfRule type="expression" dxfId="1372" priority="69" stopIfTrue="1">
      <formula>A20=0</formula>
    </cfRule>
  </conditionalFormatting>
  <conditionalFormatting sqref="L20:L23">
    <cfRule type="cellIs" dxfId="1371" priority="66" stopIfTrue="1" operator="equal">
      <formula>1</formula>
    </cfRule>
    <cfRule type="cellIs" dxfId="1370" priority="67" stopIfTrue="1" operator="equal">
      <formula>2</formula>
    </cfRule>
    <cfRule type="cellIs" dxfId="1369" priority="68" stopIfTrue="1" operator="equal">
      <formula>3</formula>
    </cfRule>
  </conditionalFormatting>
  <conditionalFormatting sqref="G20:G22">
    <cfRule type="expression" dxfId="1368" priority="65" stopIfTrue="1">
      <formula>A20=0</formula>
    </cfRule>
  </conditionalFormatting>
  <conditionalFormatting sqref="H20:H23">
    <cfRule type="expression" dxfId="1367" priority="64" stopIfTrue="1">
      <formula>A20=0</formula>
    </cfRule>
  </conditionalFormatting>
  <conditionalFormatting sqref="J20:J22">
    <cfRule type="expression" dxfId="1366" priority="63" stopIfTrue="1">
      <formula>A20=0</formula>
    </cfRule>
  </conditionalFormatting>
  <conditionalFormatting sqref="R20:R22">
    <cfRule type="expression" dxfId="1365" priority="61" stopIfTrue="1">
      <formula>A20=0</formula>
    </cfRule>
    <cfRule type="expression" dxfId="1364" priority="62" stopIfTrue="1">
      <formula>R20=99</formula>
    </cfRule>
  </conditionalFormatting>
  <conditionalFormatting sqref="O20:O22">
    <cfRule type="expression" dxfId="1363" priority="60" stopIfTrue="1">
      <formula>A20=0</formula>
    </cfRule>
  </conditionalFormatting>
  <conditionalFormatting sqref="P20:P22">
    <cfRule type="expression" dxfId="1362" priority="59" stopIfTrue="1">
      <formula>A20=0</formula>
    </cfRule>
  </conditionalFormatting>
  <conditionalFormatting sqref="Q20:Q24">
    <cfRule type="expression" dxfId="1361" priority="58" stopIfTrue="1">
      <formula>A20=0</formula>
    </cfRule>
  </conditionalFormatting>
  <conditionalFormatting sqref="S20:S22">
    <cfRule type="expression" dxfId="1360" priority="57" stopIfTrue="1">
      <formula>A20=0</formula>
    </cfRule>
  </conditionalFormatting>
  <conditionalFormatting sqref="U20:U24">
    <cfRule type="expression" dxfId="1359" priority="56" stopIfTrue="1">
      <formula>A20=0</formula>
    </cfRule>
  </conditionalFormatting>
  <conditionalFormatting sqref="W20:W22">
    <cfRule type="expression" dxfId="1358" priority="55" stopIfTrue="1">
      <formula>A20=0</formula>
    </cfRule>
  </conditionalFormatting>
  <conditionalFormatting sqref="Y20:Y22">
    <cfRule type="expression" dxfId="1357" priority="54" stopIfTrue="1">
      <formula>A20=0</formula>
    </cfRule>
  </conditionalFormatting>
  <conditionalFormatting sqref="D20:D22">
    <cfRule type="expression" dxfId="1356" priority="51" stopIfTrue="1">
      <formula>L20=1</formula>
    </cfRule>
    <cfRule type="expression" dxfId="1355" priority="52" stopIfTrue="1">
      <formula>L20=2</formula>
    </cfRule>
    <cfRule type="expression" dxfId="1354" priority="53" stopIfTrue="1">
      <formula>L20=3</formula>
    </cfRule>
  </conditionalFormatting>
  <conditionalFormatting sqref="T20:T22">
    <cfRule type="expression" dxfId="1353" priority="49" stopIfTrue="1">
      <formula>A20=0</formula>
    </cfRule>
    <cfRule type="expression" dxfId="1352" priority="50" stopIfTrue="1">
      <formula>T20=99</formula>
    </cfRule>
  </conditionalFormatting>
  <conditionalFormatting sqref="V21:V22">
    <cfRule type="expression" dxfId="1351" priority="47" stopIfTrue="1">
      <formula>A21=0</formula>
    </cfRule>
    <cfRule type="expression" dxfId="1350" priority="48" stopIfTrue="1">
      <formula>V21=99</formula>
    </cfRule>
  </conditionalFormatting>
  <conditionalFormatting sqref="X20:X22">
    <cfRule type="expression" dxfId="1349" priority="45" stopIfTrue="1">
      <formula>A20=0</formula>
    </cfRule>
    <cfRule type="expression" dxfId="1348" priority="46" stopIfTrue="1">
      <formula>X20=99</formula>
    </cfRule>
  </conditionalFormatting>
  <conditionalFormatting sqref="Z21:Z22">
    <cfRule type="expression" dxfId="1347" priority="43" stopIfTrue="1">
      <formula>A21=0</formula>
    </cfRule>
    <cfRule type="expression" dxfId="1346" priority="44" stopIfTrue="1">
      <formula>Z21=99</formula>
    </cfRule>
  </conditionalFormatting>
  <conditionalFormatting sqref="M20:M22">
    <cfRule type="expression" dxfId="1345" priority="42" stopIfTrue="1">
      <formula>A20=0</formula>
    </cfRule>
  </conditionalFormatting>
  <conditionalFormatting sqref="G20:G23">
    <cfRule type="expression" dxfId="1344" priority="41" stopIfTrue="1">
      <formula>A20=0</formula>
    </cfRule>
  </conditionalFormatting>
  <conditionalFormatting sqref="H20:H23">
    <cfRule type="expression" dxfId="1343" priority="40" stopIfTrue="1">
      <formula>A20=0</formula>
    </cfRule>
  </conditionalFormatting>
  <conditionalFormatting sqref="J20:J23">
    <cfRule type="expression" dxfId="1342" priority="39" stopIfTrue="1">
      <formula>A20=0</formula>
    </cfRule>
  </conditionalFormatting>
  <conditionalFormatting sqref="R20:R24">
    <cfRule type="expression" dxfId="1341" priority="37" stopIfTrue="1">
      <formula>A20=0</formula>
    </cfRule>
    <cfRule type="expression" dxfId="1340" priority="38" stopIfTrue="1">
      <formula>R20=99</formula>
    </cfRule>
  </conditionalFormatting>
  <conditionalFormatting sqref="O20:O24">
    <cfRule type="expression" dxfId="1339" priority="36" stopIfTrue="1">
      <formula>A20=0</formula>
    </cfRule>
  </conditionalFormatting>
  <conditionalFormatting sqref="P20:P24">
    <cfRule type="expression" dxfId="1338" priority="35" stopIfTrue="1">
      <formula>A20=0</formula>
    </cfRule>
  </conditionalFormatting>
  <conditionalFormatting sqref="Q20:Q24">
    <cfRule type="expression" dxfId="1337" priority="34" stopIfTrue="1">
      <formula>A20=0</formula>
    </cfRule>
  </conditionalFormatting>
  <conditionalFormatting sqref="S20:S24">
    <cfRule type="expression" dxfId="1336" priority="33" stopIfTrue="1">
      <formula>A20=0</formula>
    </cfRule>
  </conditionalFormatting>
  <conditionalFormatting sqref="U20:U24">
    <cfRule type="expression" dxfId="1335" priority="32" stopIfTrue="1">
      <formula>A20=0</formula>
    </cfRule>
  </conditionalFormatting>
  <conditionalFormatting sqref="W20:W24">
    <cfRule type="expression" dxfId="1334" priority="31" stopIfTrue="1">
      <formula>A20=0</formula>
    </cfRule>
  </conditionalFormatting>
  <conditionalFormatting sqref="Y20:Y24">
    <cfRule type="expression" dxfId="1333" priority="30" stopIfTrue="1">
      <formula>A20=0</formula>
    </cfRule>
  </conditionalFormatting>
  <conditionalFormatting sqref="D20:D23">
    <cfRule type="expression" dxfId="1332" priority="27" stopIfTrue="1">
      <formula>L20=1</formula>
    </cfRule>
    <cfRule type="expression" dxfId="1331" priority="28" stopIfTrue="1">
      <formula>L20=2</formula>
    </cfRule>
    <cfRule type="expression" dxfId="1330" priority="29" stopIfTrue="1">
      <formula>L20=3</formula>
    </cfRule>
  </conditionalFormatting>
  <conditionalFormatting sqref="T20:T24">
    <cfRule type="expression" dxfId="1329" priority="25" stopIfTrue="1">
      <formula>A20=0</formula>
    </cfRule>
    <cfRule type="expression" dxfId="1328" priority="26" stopIfTrue="1">
      <formula>T20=99</formula>
    </cfRule>
  </conditionalFormatting>
  <conditionalFormatting sqref="V21:V24">
    <cfRule type="expression" dxfId="1327" priority="23" stopIfTrue="1">
      <formula>A21=0</formula>
    </cfRule>
    <cfRule type="expression" dxfId="1326" priority="24" stopIfTrue="1">
      <formula>V21=99</formula>
    </cfRule>
  </conditionalFormatting>
  <conditionalFormatting sqref="X20:X24">
    <cfRule type="expression" dxfId="1325" priority="21" stopIfTrue="1">
      <formula>A20=0</formula>
    </cfRule>
    <cfRule type="expression" dxfId="1324" priority="22" stopIfTrue="1">
      <formula>X20=99</formula>
    </cfRule>
  </conditionalFormatting>
  <conditionalFormatting sqref="Z21:Z24">
    <cfRule type="expression" dxfId="1323" priority="19" stopIfTrue="1">
      <formula>A21=0</formula>
    </cfRule>
    <cfRule type="expression" dxfId="1322" priority="20" stopIfTrue="1">
      <formula>Z21=99</formula>
    </cfRule>
  </conditionalFormatting>
  <conditionalFormatting sqref="M20:M24">
    <cfRule type="expression" dxfId="1321" priority="18" stopIfTrue="1">
      <formula>A20=0</formula>
    </cfRule>
  </conditionalFormatting>
  <conditionalFormatting sqref="V21:V23 Z21:Z23">
    <cfRule type="expression" dxfId="1320" priority="17" stopIfTrue="1">
      <formula>FR19=0</formula>
    </cfRule>
  </conditionalFormatting>
  <conditionalFormatting sqref="F21">
    <cfRule type="expression" dxfId="1319" priority="16" stopIfTrue="1">
      <formula>A21=0</formula>
    </cfRule>
  </conditionalFormatting>
  <conditionalFormatting sqref="I21">
    <cfRule type="expression" dxfId="1318" priority="15" stopIfTrue="1">
      <formula>E21=0</formula>
    </cfRule>
  </conditionalFormatting>
  <conditionalFormatting sqref="E21">
    <cfRule type="expression" dxfId="1317" priority="91" stopIfTrue="1">
      <formula>FW19=0</formula>
    </cfRule>
  </conditionalFormatting>
  <conditionalFormatting sqref="AB20:AC24">
    <cfRule type="expression" dxfId="1316" priority="92" stopIfTrue="1">
      <formula>Q20=0</formula>
    </cfRule>
  </conditionalFormatting>
  <conditionalFormatting sqref="AL19:AL22">
    <cfRule type="expression" dxfId="1315" priority="93" stopIfTrue="1">
      <formula>Z21=0</formula>
    </cfRule>
  </conditionalFormatting>
  <conditionalFormatting sqref="AN19:AR22">
    <cfRule type="expression" dxfId="1314" priority="94" stopIfTrue="1">
      <formula>Z21=0</formula>
    </cfRule>
  </conditionalFormatting>
  <conditionalFormatting sqref="AM19:AM22">
    <cfRule type="expression" dxfId="1313" priority="95" stopIfTrue="1">
      <formula>Z21=0</formula>
    </cfRule>
  </conditionalFormatting>
  <conditionalFormatting sqref="V20">
    <cfRule type="expression" dxfId="1312" priority="11" stopIfTrue="1">
      <formula>C20=0</formula>
    </cfRule>
    <cfRule type="expression" dxfId="1311" priority="12" stopIfTrue="1">
      <formula>V20=99</formula>
    </cfRule>
  </conditionalFormatting>
  <conditionalFormatting sqref="V20">
    <cfRule type="expression" dxfId="1310" priority="9" stopIfTrue="1">
      <formula>C20=0</formula>
    </cfRule>
    <cfRule type="expression" dxfId="1309" priority="10" stopIfTrue="1">
      <formula>V20=99</formula>
    </cfRule>
  </conditionalFormatting>
  <conditionalFormatting sqref="V20">
    <cfRule type="expression" dxfId="1308" priority="7" stopIfTrue="1">
      <formula>C20=0</formula>
    </cfRule>
    <cfRule type="expression" dxfId="1307" priority="8" stopIfTrue="1">
      <formula>V20=99</formula>
    </cfRule>
  </conditionalFormatting>
  <conditionalFormatting sqref="Z20">
    <cfRule type="expression" dxfId="1306" priority="5" stopIfTrue="1">
      <formula>G20=0</formula>
    </cfRule>
    <cfRule type="expression" dxfId="1305" priority="6" stopIfTrue="1">
      <formula>Z20=99</formula>
    </cfRule>
  </conditionalFormatting>
  <conditionalFormatting sqref="Z20">
    <cfRule type="expression" dxfId="1304" priority="3" stopIfTrue="1">
      <formula>G20=0</formula>
    </cfRule>
    <cfRule type="expression" dxfId="1303" priority="4" stopIfTrue="1">
      <formula>Z20=99</formula>
    </cfRule>
  </conditionalFormatting>
  <conditionalFormatting sqref="Z20">
    <cfRule type="expression" dxfId="1302" priority="1" stopIfTrue="1">
      <formula>G20=0</formula>
    </cfRule>
    <cfRule type="expression" dxfId="1301"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22" zoomScaleNormal="100" workbookViewId="0">
      <selection activeCell="A25" sqref="A25:X33"/>
    </sheetView>
  </sheetViews>
  <sheetFormatPr defaultRowHeight="15.75"/>
  <cols>
    <col min="1" max="1" width="3.85546875" style="228" bestFit="1" customWidth="1"/>
    <col min="2" max="2" width="12.85546875" style="229" customWidth="1"/>
    <col min="3" max="3" width="21.28515625" style="229" customWidth="1"/>
    <col min="4" max="4" width="2.28515625" style="230" customWidth="1"/>
    <col min="5" max="5" width="2.28515625" style="231" customWidth="1"/>
    <col min="6" max="6" width="2.28515625" style="232" customWidth="1"/>
    <col min="7" max="7" width="2.28515625" style="230" customWidth="1"/>
    <col min="8" max="8" width="2.28515625" style="229" customWidth="1"/>
    <col min="9" max="9" width="2.28515625" style="232" customWidth="1"/>
    <col min="10" max="10" width="2.28515625" style="230" customWidth="1"/>
    <col min="11" max="11" width="2.28515625" style="229" customWidth="1"/>
    <col min="12" max="12" width="2.28515625" style="232" customWidth="1"/>
    <col min="13" max="13" width="2.28515625" style="230" customWidth="1"/>
    <col min="14" max="14" width="2.28515625" style="229" customWidth="1"/>
    <col min="15" max="15" width="2.28515625" style="232" customWidth="1"/>
    <col min="16" max="16" width="2.28515625" style="230" customWidth="1"/>
    <col min="17" max="17" width="2.28515625" style="229" customWidth="1"/>
    <col min="18" max="18" width="2.28515625" style="232" customWidth="1"/>
    <col min="19" max="19" width="2.28515625" style="230" customWidth="1"/>
    <col min="20" max="20" width="2.28515625" style="229" customWidth="1"/>
    <col min="21" max="21" width="2.28515625" style="232" customWidth="1"/>
    <col min="22" max="22" width="2.28515625" style="230" customWidth="1"/>
    <col min="23" max="23" width="2.28515625" style="229" customWidth="1"/>
    <col min="24" max="24" width="2.28515625" style="232" customWidth="1"/>
    <col min="25" max="25" width="2.28515625" style="230" customWidth="1"/>
    <col min="26" max="26" width="2.28515625" style="229" customWidth="1"/>
    <col min="27" max="30" width="2.28515625" style="232" customWidth="1"/>
    <col min="31" max="31" width="2.28515625" style="230" customWidth="1"/>
    <col min="32" max="32" width="2.28515625" style="229" customWidth="1"/>
    <col min="33" max="33" width="2.28515625" style="232" customWidth="1"/>
    <col min="34" max="34" width="6.42578125" style="229" customWidth="1"/>
    <col min="35" max="35" width="4" style="231" customWidth="1"/>
    <col min="36" max="36" width="1.5703125" style="229" customWidth="1"/>
    <col min="37" max="37" width="4" style="231" customWidth="1"/>
    <col min="38" max="39" width="8" style="229" customWidth="1"/>
    <col min="40" max="226" width="9.140625" style="229"/>
    <col min="227" max="227" width="3.85546875" style="229" bestFit="1" customWidth="1"/>
    <col min="228" max="228" width="12.85546875" style="229" customWidth="1"/>
    <col min="229" max="229" width="21.28515625" style="229" customWidth="1"/>
    <col min="230" max="259" width="2.28515625" style="229" customWidth="1"/>
    <col min="260" max="260" width="6.42578125" style="229" customWidth="1"/>
    <col min="261" max="261" width="4" style="229" customWidth="1"/>
    <col min="262" max="262" width="1.5703125" style="229" customWidth="1"/>
    <col min="263" max="263" width="4" style="229" customWidth="1"/>
    <col min="264" max="264" width="8" style="229" customWidth="1"/>
    <col min="265" max="482" width="9.140625" style="229"/>
    <col min="483" max="483" width="3.85546875" style="229" bestFit="1" customWidth="1"/>
    <col min="484" max="484" width="12.85546875" style="229" customWidth="1"/>
    <col min="485" max="485" width="21.28515625" style="229" customWidth="1"/>
    <col min="486" max="515" width="2.28515625" style="229" customWidth="1"/>
    <col min="516" max="516" width="6.42578125" style="229" customWidth="1"/>
    <col min="517" max="517" width="4" style="229" customWidth="1"/>
    <col min="518" max="518" width="1.5703125" style="229" customWidth="1"/>
    <col min="519" max="519" width="4" style="229" customWidth="1"/>
    <col min="520" max="520" width="8" style="229" customWidth="1"/>
    <col min="521" max="738" width="9.140625" style="229"/>
    <col min="739" max="739" width="3.85546875" style="229" bestFit="1" customWidth="1"/>
    <col min="740" max="740" width="12.85546875" style="229" customWidth="1"/>
    <col min="741" max="741" width="21.28515625" style="229" customWidth="1"/>
    <col min="742" max="771" width="2.28515625" style="229" customWidth="1"/>
    <col min="772" max="772" width="6.42578125" style="229" customWidth="1"/>
    <col min="773" max="773" width="4" style="229" customWidth="1"/>
    <col min="774" max="774" width="1.5703125" style="229" customWidth="1"/>
    <col min="775" max="775" width="4" style="229" customWidth="1"/>
    <col min="776" max="776" width="8" style="229" customWidth="1"/>
    <col min="777" max="994" width="9.140625" style="229"/>
    <col min="995" max="995" width="3.85546875" style="229" bestFit="1" customWidth="1"/>
    <col min="996" max="996" width="12.85546875" style="229" customWidth="1"/>
    <col min="997" max="997" width="21.28515625" style="229" customWidth="1"/>
    <col min="998" max="1027" width="2.28515625" style="229" customWidth="1"/>
    <col min="1028" max="1028" width="6.42578125" style="229" customWidth="1"/>
    <col min="1029" max="1029" width="4" style="229" customWidth="1"/>
    <col min="1030" max="1030" width="1.5703125" style="229" customWidth="1"/>
    <col min="1031" max="1031" width="4" style="229" customWidth="1"/>
    <col min="1032" max="1032" width="8" style="229" customWidth="1"/>
    <col min="1033" max="1250" width="9.140625" style="229"/>
    <col min="1251" max="1251" width="3.85546875" style="229" bestFit="1" customWidth="1"/>
    <col min="1252" max="1252" width="12.85546875" style="229" customWidth="1"/>
    <col min="1253" max="1253" width="21.28515625" style="229" customWidth="1"/>
    <col min="1254" max="1283" width="2.28515625" style="229" customWidth="1"/>
    <col min="1284" max="1284" width="6.42578125" style="229" customWidth="1"/>
    <col min="1285" max="1285" width="4" style="229" customWidth="1"/>
    <col min="1286" max="1286" width="1.5703125" style="229" customWidth="1"/>
    <col min="1287" max="1287" width="4" style="229" customWidth="1"/>
    <col min="1288" max="1288" width="8" style="229" customWidth="1"/>
    <col min="1289" max="1506" width="9.140625" style="229"/>
    <col min="1507" max="1507" width="3.85546875" style="229" bestFit="1" customWidth="1"/>
    <col min="1508" max="1508" width="12.85546875" style="229" customWidth="1"/>
    <col min="1509" max="1509" width="21.28515625" style="229" customWidth="1"/>
    <col min="1510" max="1539" width="2.28515625" style="229" customWidth="1"/>
    <col min="1540" max="1540" width="6.42578125" style="229" customWidth="1"/>
    <col min="1541" max="1541" width="4" style="229" customWidth="1"/>
    <col min="1542" max="1542" width="1.5703125" style="229" customWidth="1"/>
    <col min="1543" max="1543" width="4" style="229" customWidth="1"/>
    <col min="1544" max="1544" width="8" style="229" customWidth="1"/>
    <col min="1545" max="1762" width="9.140625" style="229"/>
    <col min="1763" max="1763" width="3.85546875" style="229" bestFit="1" customWidth="1"/>
    <col min="1764" max="1764" width="12.85546875" style="229" customWidth="1"/>
    <col min="1765" max="1765" width="21.28515625" style="229" customWidth="1"/>
    <col min="1766" max="1795" width="2.28515625" style="229" customWidth="1"/>
    <col min="1796" max="1796" width="6.42578125" style="229" customWidth="1"/>
    <col min="1797" max="1797" width="4" style="229" customWidth="1"/>
    <col min="1798" max="1798" width="1.5703125" style="229" customWidth="1"/>
    <col min="1799" max="1799" width="4" style="229" customWidth="1"/>
    <col min="1800" max="1800" width="8" style="229" customWidth="1"/>
    <col min="1801" max="2018" width="9.140625" style="229"/>
    <col min="2019" max="2019" width="3.85546875" style="229" bestFit="1" customWidth="1"/>
    <col min="2020" max="2020" width="12.85546875" style="229" customWidth="1"/>
    <col min="2021" max="2021" width="21.28515625" style="229" customWidth="1"/>
    <col min="2022" max="2051" width="2.28515625" style="229" customWidth="1"/>
    <col min="2052" max="2052" width="6.42578125" style="229" customWidth="1"/>
    <col min="2053" max="2053" width="4" style="229" customWidth="1"/>
    <col min="2054" max="2054" width="1.5703125" style="229" customWidth="1"/>
    <col min="2055" max="2055" width="4" style="229" customWidth="1"/>
    <col min="2056" max="2056" width="8" style="229" customWidth="1"/>
    <col min="2057" max="2274" width="9.140625" style="229"/>
    <col min="2275" max="2275" width="3.85546875" style="229" bestFit="1" customWidth="1"/>
    <col min="2276" max="2276" width="12.85546875" style="229" customWidth="1"/>
    <col min="2277" max="2277" width="21.28515625" style="229" customWidth="1"/>
    <col min="2278" max="2307" width="2.28515625" style="229" customWidth="1"/>
    <col min="2308" max="2308" width="6.42578125" style="229" customWidth="1"/>
    <col min="2309" max="2309" width="4" style="229" customWidth="1"/>
    <col min="2310" max="2310" width="1.5703125" style="229" customWidth="1"/>
    <col min="2311" max="2311" width="4" style="229" customWidth="1"/>
    <col min="2312" max="2312" width="8" style="229" customWidth="1"/>
    <col min="2313" max="2530" width="9.140625" style="229"/>
    <col min="2531" max="2531" width="3.85546875" style="229" bestFit="1" customWidth="1"/>
    <col min="2532" max="2532" width="12.85546875" style="229" customWidth="1"/>
    <col min="2533" max="2533" width="21.28515625" style="229" customWidth="1"/>
    <col min="2534" max="2563" width="2.28515625" style="229" customWidth="1"/>
    <col min="2564" max="2564" width="6.42578125" style="229" customWidth="1"/>
    <col min="2565" max="2565" width="4" style="229" customWidth="1"/>
    <col min="2566" max="2566" width="1.5703125" style="229" customWidth="1"/>
    <col min="2567" max="2567" width="4" style="229" customWidth="1"/>
    <col min="2568" max="2568" width="8" style="229" customWidth="1"/>
    <col min="2569" max="2786" width="9.140625" style="229"/>
    <col min="2787" max="2787" width="3.85546875" style="229" bestFit="1" customWidth="1"/>
    <col min="2788" max="2788" width="12.85546875" style="229" customWidth="1"/>
    <col min="2789" max="2789" width="21.28515625" style="229" customWidth="1"/>
    <col min="2790" max="2819" width="2.28515625" style="229" customWidth="1"/>
    <col min="2820" max="2820" width="6.42578125" style="229" customWidth="1"/>
    <col min="2821" max="2821" width="4" style="229" customWidth="1"/>
    <col min="2822" max="2822" width="1.5703125" style="229" customWidth="1"/>
    <col min="2823" max="2823" width="4" style="229" customWidth="1"/>
    <col min="2824" max="2824" width="8" style="229" customWidth="1"/>
    <col min="2825" max="3042" width="9.140625" style="229"/>
    <col min="3043" max="3043" width="3.85546875" style="229" bestFit="1" customWidth="1"/>
    <col min="3044" max="3044" width="12.85546875" style="229" customWidth="1"/>
    <col min="3045" max="3045" width="21.28515625" style="229" customWidth="1"/>
    <col min="3046" max="3075" width="2.28515625" style="229" customWidth="1"/>
    <col min="3076" max="3076" width="6.42578125" style="229" customWidth="1"/>
    <col min="3077" max="3077" width="4" style="229" customWidth="1"/>
    <col min="3078" max="3078" width="1.5703125" style="229" customWidth="1"/>
    <col min="3079" max="3079" width="4" style="229" customWidth="1"/>
    <col min="3080" max="3080" width="8" style="229" customWidth="1"/>
    <col min="3081" max="3298" width="9.140625" style="229"/>
    <col min="3299" max="3299" width="3.85546875" style="229" bestFit="1" customWidth="1"/>
    <col min="3300" max="3300" width="12.85546875" style="229" customWidth="1"/>
    <col min="3301" max="3301" width="21.28515625" style="229" customWidth="1"/>
    <col min="3302" max="3331" width="2.28515625" style="229" customWidth="1"/>
    <col min="3332" max="3332" width="6.42578125" style="229" customWidth="1"/>
    <col min="3333" max="3333" width="4" style="229" customWidth="1"/>
    <col min="3334" max="3334" width="1.5703125" style="229" customWidth="1"/>
    <col min="3335" max="3335" width="4" style="229" customWidth="1"/>
    <col min="3336" max="3336" width="8" style="229" customWidth="1"/>
    <col min="3337" max="3554" width="9.140625" style="229"/>
    <col min="3555" max="3555" width="3.85546875" style="229" bestFit="1" customWidth="1"/>
    <col min="3556" max="3556" width="12.85546875" style="229" customWidth="1"/>
    <col min="3557" max="3557" width="21.28515625" style="229" customWidth="1"/>
    <col min="3558" max="3587" width="2.28515625" style="229" customWidth="1"/>
    <col min="3588" max="3588" width="6.42578125" style="229" customWidth="1"/>
    <col min="3589" max="3589" width="4" style="229" customWidth="1"/>
    <col min="3590" max="3590" width="1.5703125" style="229" customWidth="1"/>
    <col min="3591" max="3591" width="4" style="229" customWidth="1"/>
    <col min="3592" max="3592" width="8" style="229" customWidth="1"/>
    <col min="3593" max="3810" width="9.140625" style="229"/>
    <col min="3811" max="3811" width="3.85546875" style="229" bestFit="1" customWidth="1"/>
    <col min="3812" max="3812" width="12.85546875" style="229" customWidth="1"/>
    <col min="3813" max="3813" width="21.28515625" style="229" customWidth="1"/>
    <col min="3814" max="3843" width="2.28515625" style="229" customWidth="1"/>
    <col min="3844" max="3844" width="6.42578125" style="229" customWidth="1"/>
    <col min="3845" max="3845" width="4" style="229" customWidth="1"/>
    <col min="3846" max="3846" width="1.5703125" style="229" customWidth="1"/>
    <col min="3847" max="3847" width="4" style="229" customWidth="1"/>
    <col min="3848" max="3848" width="8" style="229" customWidth="1"/>
    <col min="3849" max="4066" width="9.140625" style="229"/>
    <col min="4067" max="4067" width="3.85546875" style="229" bestFit="1" customWidth="1"/>
    <col min="4068" max="4068" width="12.85546875" style="229" customWidth="1"/>
    <col min="4069" max="4069" width="21.28515625" style="229" customWidth="1"/>
    <col min="4070" max="4099" width="2.28515625" style="229" customWidth="1"/>
    <col min="4100" max="4100" width="6.42578125" style="229" customWidth="1"/>
    <col min="4101" max="4101" width="4" style="229" customWidth="1"/>
    <col min="4102" max="4102" width="1.5703125" style="229" customWidth="1"/>
    <col min="4103" max="4103" width="4" style="229" customWidth="1"/>
    <col min="4104" max="4104" width="8" style="229" customWidth="1"/>
    <col min="4105" max="4322" width="9.140625" style="229"/>
    <col min="4323" max="4323" width="3.85546875" style="229" bestFit="1" customWidth="1"/>
    <col min="4324" max="4324" width="12.85546875" style="229" customWidth="1"/>
    <col min="4325" max="4325" width="21.28515625" style="229" customWidth="1"/>
    <col min="4326" max="4355" width="2.28515625" style="229" customWidth="1"/>
    <col min="4356" max="4356" width="6.42578125" style="229" customWidth="1"/>
    <col min="4357" max="4357" width="4" style="229" customWidth="1"/>
    <col min="4358" max="4358" width="1.5703125" style="229" customWidth="1"/>
    <col min="4359" max="4359" width="4" style="229" customWidth="1"/>
    <col min="4360" max="4360" width="8" style="229" customWidth="1"/>
    <col min="4361" max="4578" width="9.140625" style="229"/>
    <col min="4579" max="4579" width="3.85546875" style="229" bestFit="1" customWidth="1"/>
    <col min="4580" max="4580" width="12.85546875" style="229" customWidth="1"/>
    <col min="4581" max="4581" width="21.28515625" style="229" customWidth="1"/>
    <col min="4582" max="4611" width="2.28515625" style="229" customWidth="1"/>
    <col min="4612" max="4612" width="6.42578125" style="229" customWidth="1"/>
    <col min="4613" max="4613" width="4" style="229" customWidth="1"/>
    <col min="4614" max="4614" width="1.5703125" style="229" customWidth="1"/>
    <col min="4615" max="4615" width="4" style="229" customWidth="1"/>
    <col min="4616" max="4616" width="8" style="229" customWidth="1"/>
    <col min="4617" max="4834" width="9.140625" style="229"/>
    <col min="4835" max="4835" width="3.85546875" style="229" bestFit="1" customWidth="1"/>
    <col min="4836" max="4836" width="12.85546875" style="229" customWidth="1"/>
    <col min="4837" max="4837" width="21.28515625" style="229" customWidth="1"/>
    <col min="4838" max="4867" width="2.28515625" style="229" customWidth="1"/>
    <col min="4868" max="4868" width="6.42578125" style="229" customWidth="1"/>
    <col min="4869" max="4869" width="4" style="229" customWidth="1"/>
    <col min="4870" max="4870" width="1.5703125" style="229" customWidth="1"/>
    <col min="4871" max="4871" width="4" style="229" customWidth="1"/>
    <col min="4872" max="4872" width="8" style="229" customWidth="1"/>
    <col min="4873" max="5090" width="9.140625" style="229"/>
    <col min="5091" max="5091" width="3.85546875" style="229" bestFit="1" customWidth="1"/>
    <col min="5092" max="5092" width="12.85546875" style="229" customWidth="1"/>
    <col min="5093" max="5093" width="21.28515625" style="229" customWidth="1"/>
    <col min="5094" max="5123" width="2.28515625" style="229" customWidth="1"/>
    <col min="5124" max="5124" width="6.42578125" style="229" customWidth="1"/>
    <col min="5125" max="5125" width="4" style="229" customWidth="1"/>
    <col min="5126" max="5126" width="1.5703125" style="229" customWidth="1"/>
    <col min="5127" max="5127" width="4" style="229" customWidth="1"/>
    <col min="5128" max="5128" width="8" style="229" customWidth="1"/>
    <col min="5129" max="5346" width="9.140625" style="229"/>
    <col min="5347" max="5347" width="3.85546875" style="229" bestFit="1" customWidth="1"/>
    <col min="5348" max="5348" width="12.85546875" style="229" customWidth="1"/>
    <col min="5349" max="5349" width="21.28515625" style="229" customWidth="1"/>
    <col min="5350" max="5379" width="2.28515625" style="229" customWidth="1"/>
    <col min="5380" max="5380" width="6.42578125" style="229" customWidth="1"/>
    <col min="5381" max="5381" width="4" style="229" customWidth="1"/>
    <col min="5382" max="5382" width="1.5703125" style="229" customWidth="1"/>
    <col min="5383" max="5383" width="4" style="229" customWidth="1"/>
    <col min="5384" max="5384" width="8" style="229" customWidth="1"/>
    <col min="5385" max="5602" width="9.140625" style="229"/>
    <col min="5603" max="5603" width="3.85546875" style="229" bestFit="1" customWidth="1"/>
    <col min="5604" max="5604" width="12.85546875" style="229" customWidth="1"/>
    <col min="5605" max="5605" width="21.28515625" style="229" customWidth="1"/>
    <col min="5606" max="5635" width="2.28515625" style="229" customWidth="1"/>
    <col min="5636" max="5636" width="6.42578125" style="229" customWidth="1"/>
    <col min="5637" max="5637" width="4" style="229" customWidth="1"/>
    <col min="5638" max="5638" width="1.5703125" style="229" customWidth="1"/>
    <col min="5639" max="5639" width="4" style="229" customWidth="1"/>
    <col min="5640" max="5640" width="8" style="229" customWidth="1"/>
    <col min="5641" max="5858" width="9.140625" style="229"/>
    <col min="5859" max="5859" width="3.85546875" style="229" bestFit="1" customWidth="1"/>
    <col min="5860" max="5860" width="12.85546875" style="229" customWidth="1"/>
    <col min="5861" max="5861" width="21.28515625" style="229" customWidth="1"/>
    <col min="5862" max="5891" width="2.28515625" style="229" customWidth="1"/>
    <col min="5892" max="5892" width="6.42578125" style="229" customWidth="1"/>
    <col min="5893" max="5893" width="4" style="229" customWidth="1"/>
    <col min="5894" max="5894" width="1.5703125" style="229" customWidth="1"/>
    <col min="5895" max="5895" width="4" style="229" customWidth="1"/>
    <col min="5896" max="5896" width="8" style="229" customWidth="1"/>
    <col min="5897" max="6114" width="9.140625" style="229"/>
    <col min="6115" max="6115" width="3.85546875" style="229" bestFit="1" customWidth="1"/>
    <col min="6116" max="6116" width="12.85546875" style="229" customWidth="1"/>
    <col min="6117" max="6117" width="21.28515625" style="229" customWidth="1"/>
    <col min="6118" max="6147" width="2.28515625" style="229" customWidth="1"/>
    <col min="6148" max="6148" width="6.42578125" style="229" customWidth="1"/>
    <col min="6149" max="6149" width="4" style="229" customWidth="1"/>
    <col min="6150" max="6150" width="1.5703125" style="229" customWidth="1"/>
    <col min="6151" max="6151" width="4" style="229" customWidth="1"/>
    <col min="6152" max="6152" width="8" style="229" customWidth="1"/>
    <col min="6153" max="6370" width="9.140625" style="229"/>
    <col min="6371" max="6371" width="3.85546875" style="229" bestFit="1" customWidth="1"/>
    <col min="6372" max="6372" width="12.85546875" style="229" customWidth="1"/>
    <col min="6373" max="6373" width="21.28515625" style="229" customWidth="1"/>
    <col min="6374" max="6403" width="2.28515625" style="229" customWidth="1"/>
    <col min="6404" max="6404" width="6.42578125" style="229" customWidth="1"/>
    <col min="6405" max="6405" width="4" style="229" customWidth="1"/>
    <col min="6406" max="6406" width="1.5703125" style="229" customWidth="1"/>
    <col min="6407" max="6407" width="4" style="229" customWidth="1"/>
    <col min="6408" max="6408" width="8" style="229" customWidth="1"/>
    <col min="6409" max="6626" width="9.140625" style="229"/>
    <col min="6627" max="6627" width="3.85546875" style="229" bestFit="1" customWidth="1"/>
    <col min="6628" max="6628" width="12.85546875" style="229" customWidth="1"/>
    <col min="6629" max="6629" width="21.28515625" style="229" customWidth="1"/>
    <col min="6630" max="6659" width="2.28515625" style="229" customWidth="1"/>
    <col min="6660" max="6660" width="6.42578125" style="229" customWidth="1"/>
    <col min="6661" max="6661" width="4" style="229" customWidth="1"/>
    <col min="6662" max="6662" width="1.5703125" style="229" customWidth="1"/>
    <col min="6663" max="6663" width="4" style="229" customWidth="1"/>
    <col min="6664" max="6664" width="8" style="229" customWidth="1"/>
    <col min="6665" max="6882" width="9.140625" style="229"/>
    <col min="6883" max="6883" width="3.85546875" style="229" bestFit="1" customWidth="1"/>
    <col min="6884" max="6884" width="12.85546875" style="229" customWidth="1"/>
    <col min="6885" max="6885" width="21.28515625" style="229" customWidth="1"/>
    <col min="6886" max="6915" width="2.28515625" style="229" customWidth="1"/>
    <col min="6916" max="6916" width="6.42578125" style="229" customWidth="1"/>
    <col min="6917" max="6917" width="4" style="229" customWidth="1"/>
    <col min="6918" max="6918" width="1.5703125" style="229" customWidth="1"/>
    <col min="6919" max="6919" width="4" style="229" customWidth="1"/>
    <col min="6920" max="6920" width="8" style="229" customWidth="1"/>
    <col min="6921" max="7138" width="9.140625" style="229"/>
    <col min="7139" max="7139" width="3.85546875" style="229" bestFit="1" customWidth="1"/>
    <col min="7140" max="7140" width="12.85546875" style="229" customWidth="1"/>
    <col min="7141" max="7141" width="21.28515625" style="229" customWidth="1"/>
    <col min="7142" max="7171" width="2.28515625" style="229" customWidth="1"/>
    <col min="7172" max="7172" width="6.42578125" style="229" customWidth="1"/>
    <col min="7173" max="7173" width="4" style="229" customWidth="1"/>
    <col min="7174" max="7174" width="1.5703125" style="229" customWidth="1"/>
    <col min="7175" max="7175" width="4" style="229" customWidth="1"/>
    <col min="7176" max="7176" width="8" style="229" customWidth="1"/>
    <col min="7177" max="7394" width="9.140625" style="229"/>
    <col min="7395" max="7395" width="3.85546875" style="229" bestFit="1" customWidth="1"/>
    <col min="7396" max="7396" width="12.85546875" style="229" customWidth="1"/>
    <col min="7397" max="7397" width="21.28515625" style="229" customWidth="1"/>
    <col min="7398" max="7427" width="2.28515625" style="229" customWidth="1"/>
    <col min="7428" max="7428" width="6.42578125" style="229" customWidth="1"/>
    <col min="7429" max="7429" width="4" style="229" customWidth="1"/>
    <col min="7430" max="7430" width="1.5703125" style="229" customWidth="1"/>
    <col min="7431" max="7431" width="4" style="229" customWidth="1"/>
    <col min="7432" max="7432" width="8" style="229" customWidth="1"/>
    <col min="7433" max="7650" width="9.140625" style="229"/>
    <col min="7651" max="7651" width="3.85546875" style="229" bestFit="1" customWidth="1"/>
    <col min="7652" max="7652" width="12.85546875" style="229" customWidth="1"/>
    <col min="7653" max="7653" width="21.28515625" style="229" customWidth="1"/>
    <col min="7654" max="7683" width="2.28515625" style="229" customWidth="1"/>
    <col min="7684" max="7684" width="6.42578125" style="229" customWidth="1"/>
    <col min="7685" max="7685" width="4" style="229" customWidth="1"/>
    <col min="7686" max="7686" width="1.5703125" style="229" customWidth="1"/>
    <col min="7687" max="7687" width="4" style="229" customWidth="1"/>
    <col min="7688" max="7688" width="8" style="229" customWidth="1"/>
    <col min="7689" max="7906" width="9.140625" style="229"/>
    <col min="7907" max="7907" width="3.85546875" style="229" bestFit="1" customWidth="1"/>
    <col min="7908" max="7908" width="12.85546875" style="229" customWidth="1"/>
    <col min="7909" max="7909" width="21.28515625" style="229" customWidth="1"/>
    <col min="7910" max="7939" width="2.28515625" style="229" customWidth="1"/>
    <col min="7940" max="7940" width="6.42578125" style="229" customWidth="1"/>
    <col min="7941" max="7941" width="4" style="229" customWidth="1"/>
    <col min="7942" max="7942" width="1.5703125" style="229" customWidth="1"/>
    <col min="7943" max="7943" width="4" style="229" customWidth="1"/>
    <col min="7944" max="7944" width="8" style="229" customWidth="1"/>
    <col min="7945" max="8162" width="9.140625" style="229"/>
    <col min="8163" max="8163" width="3.85546875" style="229" bestFit="1" customWidth="1"/>
    <col min="8164" max="8164" width="12.85546875" style="229" customWidth="1"/>
    <col min="8165" max="8165" width="21.28515625" style="229" customWidth="1"/>
    <col min="8166" max="8195" width="2.28515625" style="229" customWidth="1"/>
    <col min="8196" max="8196" width="6.42578125" style="229" customWidth="1"/>
    <col min="8197" max="8197" width="4" style="229" customWidth="1"/>
    <col min="8198" max="8198" width="1.5703125" style="229" customWidth="1"/>
    <col min="8199" max="8199" width="4" style="229" customWidth="1"/>
    <col min="8200" max="8200" width="8" style="229" customWidth="1"/>
    <col min="8201" max="8418" width="9.140625" style="229"/>
    <col min="8419" max="8419" width="3.85546875" style="229" bestFit="1" customWidth="1"/>
    <col min="8420" max="8420" width="12.85546875" style="229" customWidth="1"/>
    <col min="8421" max="8421" width="21.28515625" style="229" customWidth="1"/>
    <col min="8422" max="8451" width="2.28515625" style="229" customWidth="1"/>
    <col min="8452" max="8452" width="6.42578125" style="229" customWidth="1"/>
    <col min="8453" max="8453" width="4" style="229" customWidth="1"/>
    <col min="8454" max="8454" width="1.5703125" style="229" customWidth="1"/>
    <col min="8455" max="8455" width="4" style="229" customWidth="1"/>
    <col min="8456" max="8456" width="8" style="229" customWidth="1"/>
    <col min="8457" max="8674" width="9.140625" style="229"/>
    <col min="8675" max="8675" width="3.85546875" style="229" bestFit="1" customWidth="1"/>
    <col min="8676" max="8676" width="12.85546875" style="229" customWidth="1"/>
    <col min="8677" max="8677" width="21.28515625" style="229" customWidth="1"/>
    <col min="8678" max="8707" width="2.28515625" style="229" customWidth="1"/>
    <col min="8708" max="8708" width="6.42578125" style="229" customWidth="1"/>
    <col min="8709" max="8709" width="4" style="229" customWidth="1"/>
    <col min="8710" max="8710" width="1.5703125" style="229" customWidth="1"/>
    <col min="8711" max="8711" width="4" style="229" customWidth="1"/>
    <col min="8712" max="8712" width="8" style="229" customWidth="1"/>
    <col min="8713" max="8930" width="9.140625" style="229"/>
    <col min="8931" max="8931" width="3.85546875" style="229" bestFit="1" customWidth="1"/>
    <col min="8932" max="8932" width="12.85546875" style="229" customWidth="1"/>
    <col min="8933" max="8933" width="21.28515625" style="229" customWidth="1"/>
    <col min="8934" max="8963" width="2.28515625" style="229" customWidth="1"/>
    <col min="8964" max="8964" width="6.42578125" style="229" customWidth="1"/>
    <col min="8965" max="8965" width="4" style="229" customWidth="1"/>
    <col min="8966" max="8966" width="1.5703125" style="229" customWidth="1"/>
    <col min="8967" max="8967" width="4" style="229" customWidth="1"/>
    <col min="8968" max="8968" width="8" style="229" customWidth="1"/>
    <col min="8969" max="9186" width="9.140625" style="229"/>
    <col min="9187" max="9187" width="3.85546875" style="229" bestFit="1" customWidth="1"/>
    <col min="9188" max="9188" width="12.85546875" style="229" customWidth="1"/>
    <col min="9189" max="9189" width="21.28515625" style="229" customWidth="1"/>
    <col min="9190" max="9219" width="2.28515625" style="229" customWidth="1"/>
    <col min="9220" max="9220" width="6.42578125" style="229" customWidth="1"/>
    <col min="9221" max="9221" width="4" style="229" customWidth="1"/>
    <col min="9222" max="9222" width="1.5703125" style="229" customWidth="1"/>
    <col min="9223" max="9223" width="4" style="229" customWidth="1"/>
    <col min="9224" max="9224" width="8" style="229" customWidth="1"/>
    <col min="9225" max="9442" width="9.140625" style="229"/>
    <col min="9443" max="9443" width="3.85546875" style="229" bestFit="1" customWidth="1"/>
    <col min="9444" max="9444" width="12.85546875" style="229" customWidth="1"/>
    <col min="9445" max="9445" width="21.28515625" style="229" customWidth="1"/>
    <col min="9446" max="9475" width="2.28515625" style="229" customWidth="1"/>
    <col min="9476" max="9476" width="6.42578125" style="229" customWidth="1"/>
    <col min="9477" max="9477" width="4" style="229" customWidth="1"/>
    <col min="9478" max="9478" width="1.5703125" style="229" customWidth="1"/>
    <col min="9479" max="9479" width="4" style="229" customWidth="1"/>
    <col min="9480" max="9480" width="8" style="229" customWidth="1"/>
    <col min="9481" max="9698" width="9.140625" style="229"/>
    <col min="9699" max="9699" width="3.85546875" style="229" bestFit="1" customWidth="1"/>
    <col min="9700" max="9700" width="12.85546875" style="229" customWidth="1"/>
    <col min="9701" max="9701" width="21.28515625" style="229" customWidth="1"/>
    <col min="9702" max="9731" width="2.28515625" style="229" customWidth="1"/>
    <col min="9732" max="9732" width="6.42578125" style="229" customWidth="1"/>
    <col min="9733" max="9733" width="4" style="229" customWidth="1"/>
    <col min="9734" max="9734" width="1.5703125" style="229" customWidth="1"/>
    <col min="9735" max="9735" width="4" style="229" customWidth="1"/>
    <col min="9736" max="9736" width="8" style="229" customWidth="1"/>
    <col min="9737" max="9954" width="9.140625" style="229"/>
    <col min="9955" max="9955" width="3.85546875" style="229" bestFit="1" customWidth="1"/>
    <col min="9956" max="9956" width="12.85546875" style="229" customWidth="1"/>
    <col min="9957" max="9957" width="21.28515625" style="229" customWidth="1"/>
    <col min="9958" max="9987" width="2.28515625" style="229" customWidth="1"/>
    <col min="9988" max="9988" width="6.42578125" style="229" customWidth="1"/>
    <col min="9989" max="9989" width="4" style="229" customWidth="1"/>
    <col min="9990" max="9990" width="1.5703125" style="229" customWidth="1"/>
    <col min="9991" max="9991" width="4" style="229" customWidth="1"/>
    <col min="9992" max="9992" width="8" style="229" customWidth="1"/>
    <col min="9993" max="10210" width="9.140625" style="229"/>
    <col min="10211" max="10211" width="3.85546875" style="229" bestFit="1" customWidth="1"/>
    <col min="10212" max="10212" width="12.85546875" style="229" customWidth="1"/>
    <col min="10213" max="10213" width="21.28515625" style="229" customWidth="1"/>
    <col min="10214" max="10243" width="2.28515625" style="229" customWidth="1"/>
    <col min="10244" max="10244" width="6.42578125" style="229" customWidth="1"/>
    <col min="10245" max="10245" width="4" style="229" customWidth="1"/>
    <col min="10246" max="10246" width="1.5703125" style="229" customWidth="1"/>
    <col min="10247" max="10247" width="4" style="229" customWidth="1"/>
    <col min="10248" max="10248" width="8" style="229" customWidth="1"/>
    <col min="10249" max="10466" width="9.140625" style="229"/>
    <col min="10467" max="10467" width="3.85546875" style="229" bestFit="1" customWidth="1"/>
    <col min="10468" max="10468" width="12.85546875" style="229" customWidth="1"/>
    <col min="10469" max="10469" width="21.28515625" style="229" customWidth="1"/>
    <col min="10470" max="10499" width="2.28515625" style="229" customWidth="1"/>
    <col min="10500" max="10500" width="6.42578125" style="229" customWidth="1"/>
    <col min="10501" max="10501" width="4" style="229" customWidth="1"/>
    <col min="10502" max="10502" width="1.5703125" style="229" customWidth="1"/>
    <col min="10503" max="10503" width="4" style="229" customWidth="1"/>
    <col min="10504" max="10504" width="8" style="229" customWidth="1"/>
    <col min="10505" max="10722" width="9.140625" style="229"/>
    <col min="10723" max="10723" width="3.85546875" style="229" bestFit="1" customWidth="1"/>
    <col min="10724" max="10724" width="12.85546875" style="229" customWidth="1"/>
    <col min="10725" max="10725" width="21.28515625" style="229" customWidth="1"/>
    <col min="10726" max="10755" width="2.28515625" style="229" customWidth="1"/>
    <col min="10756" max="10756" width="6.42578125" style="229" customWidth="1"/>
    <col min="10757" max="10757" width="4" style="229" customWidth="1"/>
    <col min="10758" max="10758" width="1.5703125" style="229" customWidth="1"/>
    <col min="10759" max="10759" width="4" style="229" customWidth="1"/>
    <col min="10760" max="10760" width="8" style="229" customWidth="1"/>
    <col min="10761" max="10978" width="9.140625" style="229"/>
    <col min="10979" max="10979" width="3.85546875" style="229" bestFit="1" customWidth="1"/>
    <col min="10980" max="10980" width="12.85546875" style="229" customWidth="1"/>
    <col min="10981" max="10981" width="21.28515625" style="229" customWidth="1"/>
    <col min="10982" max="11011" width="2.28515625" style="229" customWidth="1"/>
    <col min="11012" max="11012" width="6.42578125" style="229" customWidth="1"/>
    <col min="11013" max="11013" width="4" style="229" customWidth="1"/>
    <col min="11014" max="11014" width="1.5703125" style="229" customWidth="1"/>
    <col min="11015" max="11015" width="4" style="229" customWidth="1"/>
    <col min="11016" max="11016" width="8" style="229" customWidth="1"/>
    <col min="11017" max="11234" width="9.140625" style="229"/>
    <col min="11235" max="11235" width="3.85546875" style="229" bestFit="1" customWidth="1"/>
    <col min="11236" max="11236" width="12.85546875" style="229" customWidth="1"/>
    <col min="11237" max="11237" width="21.28515625" style="229" customWidth="1"/>
    <col min="11238" max="11267" width="2.28515625" style="229" customWidth="1"/>
    <col min="11268" max="11268" width="6.42578125" style="229" customWidth="1"/>
    <col min="11269" max="11269" width="4" style="229" customWidth="1"/>
    <col min="11270" max="11270" width="1.5703125" style="229" customWidth="1"/>
    <col min="11271" max="11271" width="4" style="229" customWidth="1"/>
    <col min="11272" max="11272" width="8" style="229" customWidth="1"/>
    <col min="11273" max="11490" width="9.140625" style="229"/>
    <col min="11491" max="11491" width="3.85546875" style="229" bestFit="1" customWidth="1"/>
    <col min="11492" max="11492" width="12.85546875" style="229" customWidth="1"/>
    <col min="11493" max="11493" width="21.28515625" style="229" customWidth="1"/>
    <col min="11494" max="11523" width="2.28515625" style="229" customWidth="1"/>
    <col min="11524" max="11524" width="6.42578125" style="229" customWidth="1"/>
    <col min="11525" max="11525" width="4" style="229" customWidth="1"/>
    <col min="11526" max="11526" width="1.5703125" style="229" customWidth="1"/>
    <col min="11527" max="11527" width="4" style="229" customWidth="1"/>
    <col min="11528" max="11528" width="8" style="229" customWidth="1"/>
    <col min="11529" max="11746" width="9.140625" style="229"/>
    <col min="11747" max="11747" width="3.85546875" style="229" bestFit="1" customWidth="1"/>
    <col min="11748" max="11748" width="12.85546875" style="229" customWidth="1"/>
    <col min="11749" max="11749" width="21.28515625" style="229" customWidth="1"/>
    <col min="11750" max="11779" width="2.28515625" style="229" customWidth="1"/>
    <col min="11780" max="11780" width="6.42578125" style="229" customWidth="1"/>
    <col min="11781" max="11781" width="4" style="229" customWidth="1"/>
    <col min="11782" max="11782" width="1.5703125" style="229" customWidth="1"/>
    <col min="11783" max="11783" width="4" style="229" customWidth="1"/>
    <col min="11784" max="11784" width="8" style="229" customWidth="1"/>
    <col min="11785" max="12002" width="9.140625" style="229"/>
    <col min="12003" max="12003" width="3.85546875" style="229" bestFit="1" customWidth="1"/>
    <col min="12004" max="12004" width="12.85546875" style="229" customWidth="1"/>
    <col min="12005" max="12005" width="21.28515625" style="229" customWidth="1"/>
    <col min="12006" max="12035" width="2.28515625" style="229" customWidth="1"/>
    <col min="12036" max="12036" width="6.42578125" style="229" customWidth="1"/>
    <col min="12037" max="12037" width="4" style="229" customWidth="1"/>
    <col min="12038" max="12038" width="1.5703125" style="229" customWidth="1"/>
    <col min="12039" max="12039" width="4" style="229" customWidth="1"/>
    <col min="12040" max="12040" width="8" style="229" customWidth="1"/>
    <col min="12041" max="12258" width="9.140625" style="229"/>
    <col min="12259" max="12259" width="3.85546875" style="229" bestFit="1" customWidth="1"/>
    <col min="12260" max="12260" width="12.85546875" style="229" customWidth="1"/>
    <col min="12261" max="12261" width="21.28515625" style="229" customWidth="1"/>
    <col min="12262" max="12291" width="2.28515625" style="229" customWidth="1"/>
    <col min="12292" max="12292" width="6.42578125" style="229" customWidth="1"/>
    <col min="12293" max="12293" width="4" style="229" customWidth="1"/>
    <col min="12294" max="12294" width="1.5703125" style="229" customWidth="1"/>
    <col min="12295" max="12295" width="4" style="229" customWidth="1"/>
    <col min="12296" max="12296" width="8" style="229" customWidth="1"/>
    <col min="12297" max="12514" width="9.140625" style="229"/>
    <col min="12515" max="12515" width="3.85546875" style="229" bestFit="1" customWidth="1"/>
    <col min="12516" max="12516" width="12.85546875" style="229" customWidth="1"/>
    <col min="12517" max="12517" width="21.28515625" style="229" customWidth="1"/>
    <col min="12518" max="12547" width="2.28515625" style="229" customWidth="1"/>
    <col min="12548" max="12548" width="6.42578125" style="229" customWidth="1"/>
    <col min="12549" max="12549" width="4" style="229" customWidth="1"/>
    <col min="12550" max="12550" width="1.5703125" style="229" customWidth="1"/>
    <col min="12551" max="12551" width="4" style="229" customWidth="1"/>
    <col min="12552" max="12552" width="8" style="229" customWidth="1"/>
    <col min="12553" max="12770" width="9.140625" style="229"/>
    <col min="12771" max="12771" width="3.85546875" style="229" bestFit="1" customWidth="1"/>
    <col min="12772" max="12772" width="12.85546875" style="229" customWidth="1"/>
    <col min="12773" max="12773" width="21.28515625" style="229" customWidth="1"/>
    <col min="12774" max="12803" width="2.28515625" style="229" customWidth="1"/>
    <col min="12804" max="12804" width="6.42578125" style="229" customWidth="1"/>
    <col min="12805" max="12805" width="4" style="229" customWidth="1"/>
    <col min="12806" max="12806" width="1.5703125" style="229" customWidth="1"/>
    <col min="12807" max="12807" width="4" style="229" customWidth="1"/>
    <col min="12808" max="12808" width="8" style="229" customWidth="1"/>
    <col min="12809" max="13026" width="9.140625" style="229"/>
    <col min="13027" max="13027" width="3.85546875" style="229" bestFit="1" customWidth="1"/>
    <col min="13028" max="13028" width="12.85546875" style="229" customWidth="1"/>
    <col min="13029" max="13029" width="21.28515625" style="229" customWidth="1"/>
    <col min="13030" max="13059" width="2.28515625" style="229" customWidth="1"/>
    <col min="13060" max="13060" width="6.42578125" style="229" customWidth="1"/>
    <col min="13061" max="13061" width="4" style="229" customWidth="1"/>
    <col min="13062" max="13062" width="1.5703125" style="229" customWidth="1"/>
    <col min="13063" max="13063" width="4" style="229" customWidth="1"/>
    <col min="13064" max="13064" width="8" style="229" customWidth="1"/>
    <col min="13065" max="13282" width="9.140625" style="229"/>
    <col min="13283" max="13283" width="3.85546875" style="229" bestFit="1" customWidth="1"/>
    <col min="13284" max="13284" width="12.85546875" style="229" customWidth="1"/>
    <col min="13285" max="13285" width="21.28515625" style="229" customWidth="1"/>
    <col min="13286" max="13315" width="2.28515625" style="229" customWidth="1"/>
    <col min="13316" max="13316" width="6.42578125" style="229" customWidth="1"/>
    <col min="13317" max="13317" width="4" style="229" customWidth="1"/>
    <col min="13318" max="13318" width="1.5703125" style="229" customWidth="1"/>
    <col min="13319" max="13319" width="4" style="229" customWidth="1"/>
    <col min="13320" max="13320" width="8" style="229" customWidth="1"/>
    <col min="13321" max="13538" width="9.140625" style="229"/>
    <col min="13539" max="13539" width="3.85546875" style="229" bestFit="1" customWidth="1"/>
    <col min="13540" max="13540" width="12.85546875" style="229" customWidth="1"/>
    <col min="13541" max="13541" width="21.28515625" style="229" customWidth="1"/>
    <col min="13542" max="13571" width="2.28515625" style="229" customWidth="1"/>
    <col min="13572" max="13572" width="6.42578125" style="229" customWidth="1"/>
    <col min="13573" max="13573" width="4" style="229" customWidth="1"/>
    <col min="13574" max="13574" width="1.5703125" style="229" customWidth="1"/>
    <col min="13575" max="13575" width="4" style="229" customWidth="1"/>
    <col min="13576" max="13576" width="8" style="229" customWidth="1"/>
    <col min="13577" max="13794" width="9.140625" style="229"/>
    <col min="13795" max="13795" width="3.85546875" style="229" bestFit="1" customWidth="1"/>
    <col min="13796" max="13796" width="12.85546875" style="229" customWidth="1"/>
    <col min="13797" max="13797" width="21.28515625" style="229" customWidth="1"/>
    <col min="13798" max="13827" width="2.28515625" style="229" customWidth="1"/>
    <col min="13828" max="13828" width="6.42578125" style="229" customWidth="1"/>
    <col min="13829" max="13829" width="4" style="229" customWidth="1"/>
    <col min="13830" max="13830" width="1.5703125" style="229" customWidth="1"/>
    <col min="13831" max="13831" width="4" style="229" customWidth="1"/>
    <col min="13832" max="13832" width="8" style="229" customWidth="1"/>
    <col min="13833" max="14050" width="9.140625" style="229"/>
    <col min="14051" max="14051" width="3.85546875" style="229" bestFit="1" customWidth="1"/>
    <col min="14052" max="14052" width="12.85546875" style="229" customWidth="1"/>
    <col min="14053" max="14053" width="21.28515625" style="229" customWidth="1"/>
    <col min="14054" max="14083" width="2.28515625" style="229" customWidth="1"/>
    <col min="14084" max="14084" width="6.42578125" style="229" customWidth="1"/>
    <col min="14085" max="14085" width="4" style="229" customWidth="1"/>
    <col min="14086" max="14086" width="1.5703125" style="229" customWidth="1"/>
    <col min="14087" max="14087" width="4" style="229" customWidth="1"/>
    <col min="14088" max="14088" width="8" style="229" customWidth="1"/>
    <col min="14089" max="14306" width="9.140625" style="229"/>
    <col min="14307" max="14307" width="3.85546875" style="229" bestFit="1" customWidth="1"/>
    <col min="14308" max="14308" width="12.85546875" style="229" customWidth="1"/>
    <col min="14309" max="14309" width="21.28515625" style="229" customWidth="1"/>
    <col min="14310" max="14339" width="2.28515625" style="229" customWidth="1"/>
    <col min="14340" max="14340" width="6.42578125" style="229" customWidth="1"/>
    <col min="14341" max="14341" width="4" style="229" customWidth="1"/>
    <col min="14342" max="14342" width="1.5703125" style="229" customWidth="1"/>
    <col min="14343" max="14343" width="4" style="229" customWidth="1"/>
    <col min="14344" max="14344" width="8" style="229" customWidth="1"/>
    <col min="14345" max="14562" width="9.140625" style="229"/>
    <col min="14563" max="14563" width="3.85546875" style="229" bestFit="1" customWidth="1"/>
    <col min="14564" max="14564" width="12.85546875" style="229" customWidth="1"/>
    <col min="14565" max="14565" width="21.28515625" style="229" customWidth="1"/>
    <col min="14566" max="14595" width="2.28515625" style="229" customWidth="1"/>
    <col min="14596" max="14596" width="6.42578125" style="229" customWidth="1"/>
    <col min="14597" max="14597" width="4" style="229" customWidth="1"/>
    <col min="14598" max="14598" width="1.5703125" style="229" customWidth="1"/>
    <col min="14599" max="14599" width="4" style="229" customWidth="1"/>
    <col min="14600" max="14600" width="8" style="229" customWidth="1"/>
    <col min="14601" max="14818" width="9.140625" style="229"/>
    <col min="14819" max="14819" width="3.85546875" style="229" bestFit="1" customWidth="1"/>
    <col min="14820" max="14820" width="12.85546875" style="229" customWidth="1"/>
    <col min="14821" max="14821" width="21.28515625" style="229" customWidth="1"/>
    <col min="14822" max="14851" width="2.28515625" style="229" customWidth="1"/>
    <col min="14852" max="14852" width="6.42578125" style="229" customWidth="1"/>
    <col min="14853" max="14853" width="4" style="229" customWidth="1"/>
    <col min="14854" max="14854" width="1.5703125" style="229" customWidth="1"/>
    <col min="14855" max="14855" width="4" style="229" customWidth="1"/>
    <col min="14856" max="14856" width="8" style="229" customWidth="1"/>
    <col min="14857" max="15074" width="9.140625" style="229"/>
    <col min="15075" max="15075" width="3.85546875" style="229" bestFit="1" customWidth="1"/>
    <col min="15076" max="15076" width="12.85546875" style="229" customWidth="1"/>
    <col min="15077" max="15077" width="21.28515625" style="229" customWidth="1"/>
    <col min="15078" max="15107" width="2.28515625" style="229" customWidth="1"/>
    <col min="15108" max="15108" width="6.42578125" style="229" customWidth="1"/>
    <col min="15109" max="15109" width="4" style="229" customWidth="1"/>
    <col min="15110" max="15110" width="1.5703125" style="229" customWidth="1"/>
    <col min="15111" max="15111" width="4" style="229" customWidth="1"/>
    <col min="15112" max="15112" width="8" style="229" customWidth="1"/>
    <col min="15113" max="15330" width="9.140625" style="229"/>
    <col min="15331" max="15331" width="3.85546875" style="229" bestFit="1" customWidth="1"/>
    <col min="15332" max="15332" width="12.85546875" style="229" customWidth="1"/>
    <col min="15333" max="15333" width="21.28515625" style="229" customWidth="1"/>
    <col min="15334" max="15363" width="2.28515625" style="229" customWidth="1"/>
    <col min="15364" max="15364" width="6.42578125" style="229" customWidth="1"/>
    <col min="15365" max="15365" width="4" style="229" customWidth="1"/>
    <col min="15366" max="15366" width="1.5703125" style="229" customWidth="1"/>
    <col min="15367" max="15367" width="4" style="229" customWidth="1"/>
    <col min="15368" max="15368" width="8" style="229" customWidth="1"/>
    <col min="15369" max="15586" width="9.140625" style="229"/>
    <col min="15587" max="15587" width="3.85546875" style="229" bestFit="1" customWidth="1"/>
    <col min="15588" max="15588" width="12.85546875" style="229" customWidth="1"/>
    <col min="15589" max="15589" width="21.28515625" style="229" customWidth="1"/>
    <col min="15590" max="15619" width="2.28515625" style="229" customWidth="1"/>
    <col min="15620" max="15620" width="6.42578125" style="229" customWidth="1"/>
    <col min="15621" max="15621" width="4" style="229" customWidth="1"/>
    <col min="15622" max="15622" width="1.5703125" style="229" customWidth="1"/>
    <col min="15623" max="15623" width="4" style="229" customWidth="1"/>
    <col min="15624" max="15624" width="8" style="229" customWidth="1"/>
    <col min="15625" max="15842" width="9.140625" style="229"/>
    <col min="15843" max="15843" width="3.85546875" style="229" bestFit="1" customWidth="1"/>
    <col min="15844" max="15844" width="12.85546875" style="229" customWidth="1"/>
    <col min="15845" max="15845" width="21.28515625" style="229" customWidth="1"/>
    <col min="15846" max="15875" width="2.28515625" style="229" customWidth="1"/>
    <col min="15876" max="15876" width="6.42578125" style="229" customWidth="1"/>
    <col min="15877" max="15877" width="4" style="229" customWidth="1"/>
    <col min="15878" max="15878" width="1.5703125" style="229" customWidth="1"/>
    <col min="15879" max="15879" width="4" style="229" customWidth="1"/>
    <col min="15880" max="15880" width="8" style="229" customWidth="1"/>
    <col min="15881" max="16098" width="9.140625" style="229"/>
    <col min="16099" max="16099" width="3.85546875" style="229" bestFit="1" customWidth="1"/>
    <col min="16100" max="16100" width="12.85546875" style="229" customWidth="1"/>
    <col min="16101" max="16101" width="21.28515625" style="229" customWidth="1"/>
    <col min="16102" max="16131" width="2.28515625" style="229" customWidth="1"/>
    <col min="16132" max="16132" width="6.42578125" style="229" customWidth="1"/>
    <col min="16133" max="16133" width="4" style="229" customWidth="1"/>
    <col min="16134" max="16134" width="1.5703125" style="229" customWidth="1"/>
    <col min="16135" max="16135" width="4" style="229" customWidth="1"/>
    <col min="16136" max="16136" width="8" style="229" customWidth="1"/>
    <col min="16137" max="16384" width="9.140625" style="229"/>
  </cols>
  <sheetData>
    <row r="1" spans="1:39" ht="44.25" customHeight="1">
      <c r="B1" s="687" t="s">
        <v>214</v>
      </c>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333"/>
    </row>
    <row r="2" spans="1:39" ht="4.5" customHeight="1"/>
    <row r="3" spans="1:39" ht="12.75" customHeight="1" thickBot="1">
      <c r="A3" s="233" t="s">
        <v>203</v>
      </c>
      <c r="B3" s="234"/>
      <c r="C3" s="234" t="s">
        <v>204</v>
      </c>
      <c r="D3" s="235"/>
      <c r="E3" s="235">
        <v>1</v>
      </c>
      <c r="F3" s="235"/>
      <c r="G3" s="235"/>
      <c r="H3" s="235">
        <v>2</v>
      </c>
      <c r="I3" s="235"/>
      <c r="J3" s="235"/>
      <c r="K3" s="235">
        <v>3</v>
      </c>
      <c r="L3" s="235"/>
      <c r="M3" s="235"/>
      <c r="N3" s="235">
        <v>4</v>
      </c>
      <c r="O3" s="235"/>
      <c r="P3" s="235"/>
      <c r="Q3" s="235">
        <v>5</v>
      </c>
      <c r="R3" s="235"/>
      <c r="S3" s="235"/>
      <c r="T3" s="235">
        <v>6</v>
      </c>
      <c r="U3" s="235"/>
      <c r="V3" s="235"/>
      <c r="W3" s="235">
        <v>7</v>
      </c>
      <c r="X3" s="235"/>
      <c r="Y3" s="235"/>
      <c r="Z3" s="235">
        <v>8</v>
      </c>
      <c r="AA3" s="235"/>
      <c r="AB3" s="235"/>
      <c r="AC3" s="235">
        <v>9</v>
      </c>
      <c r="AD3" s="235"/>
      <c r="AE3" s="713">
        <v>10</v>
      </c>
      <c r="AF3" s="713"/>
      <c r="AG3" s="713"/>
      <c r="AH3" s="236" t="s">
        <v>1</v>
      </c>
      <c r="AI3" s="664" t="s">
        <v>205</v>
      </c>
      <c r="AJ3" s="664"/>
      <c r="AK3" s="664"/>
      <c r="AL3" s="234" t="s">
        <v>2</v>
      </c>
      <c r="AM3" s="335"/>
    </row>
    <row r="4" spans="1:39" ht="12.95" customHeight="1">
      <c r="A4" s="645">
        <v>1</v>
      </c>
      <c r="B4" s="258" t="s">
        <v>3</v>
      </c>
      <c r="C4" s="238" t="s">
        <v>23</v>
      </c>
      <c r="D4" s="239"/>
      <c r="E4" s="240"/>
      <c r="F4" s="241"/>
      <c r="G4" s="245"/>
      <c r="H4" s="246">
        <v>1</v>
      </c>
      <c r="I4" s="252"/>
      <c r="J4" s="286"/>
      <c r="K4" s="287">
        <v>2</v>
      </c>
      <c r="L4" s="300"/>
      <c r="M4" s="245"/>
      <c r="N4" s="349">
        <v>1</v>
      </c>
      <c r="O4" s="252"/>
      <c r="P4" s="336"/>
      <c r="Q4" s="337">
        <v>2</v>
      </c>
      <c r="R4" s="338"/>
      <c r="S4" s="286"/>
      <c r="T4" s="287">
        <v>2</v>
      </c>
      <c r="U4" s="288"/>
      <c r="V4" s="286"/>
      <c r="W4" s="287">
        <v>2</v>
      </c>
      <c r="X4" s="288"/>
      <c r="Y4" s="286"/>
      <c r="Z4" s="287">
        <v>2</v>
      </c>
      <c r="AA4" s="288"/>
      <c r="AB4" s="299"/>
      <c r="AC4" s="287">
        <v>2</v>
      </c>
      <c r="AD4" s="300"/>
      <c r="AE4" s="310"/>
      <c r="AF4" s="278">
        <v>2</v>
      </c>
      <c r="AG4" s="279"/>
      <c r="AH4" s="647">
        <f>SUM(E4+H4+K4+N4+Q4+T4+W4+Z4+AC4+AF4)</f>
        <v>16</v>
      </c>
      <c r="AI4" s="649">
        <f>SUM(D5+G5+J5+M5+P5+S5+V5+Y5+AB5+AE5)</f>
        <v>25</v>
      </c>
      <c r="AJ4" s="651" t="s">
        <v>206</v>
      </c>
      <c r="AK4" s="653">
        <f>SUM(F5+I5+L5+O5+R5+U5+X5+AA5+AD5+AG5)</f>
        <v>6</v>
      </c>
      <c r="AL4" s="685">
        <v>1</v>
      </c>
      <c r="AM4" s="334"/>
    </row>
    <row r="5" spans="1:39" ht="12.95" customHeight="1" thickBot="1">
      <c r="A5" s="646"/>
      <c r="B5" s="301" t="s">
        <v>3</v>
      </c>
      <c r="C5" s="259" t="s">
        <v>215</v>
      </c>
      <c r="D5" s="260"/>
      <c r="E5" s="261"/>
      <c r="F5" s="262"/>
      <c r="G5" s="266">
        <v>2</v>
      </c>
      <c r="H5" s="267"/>
      <c r="I5" s="274">
        <v>2</v>
      </c>
      <c r="J5" s="291">
        <v>3</v>
      </c>
      <c r="K5" s="292"/>
      <c r="L5" s="305">
        <v>0</v>
      </c>
      <c r="M5" s="350">
        <v>2</v>
      </c>
      <c r="N5" s="268"/>
      <c r="O5" s="274">
        <v>2</v>
      </c>
      <c r="P5" s="339">
        <v>3</v>
      </c>
      <c r="Q5" s="340"/>
      <c r="R5" s="341">
        <v>1</v>
      </c>
      <c r="S5" s="291">
        <v>3</v>
      </c>
      <c r="T5" s="292"/>
      <c r="U5" s="293">
        <v>0</v>
      </c>
      <c r="V5" s="291">
        <v>3</v>
      </c>
      <c r="W5" s="292"/>
      <c r="X5" s="293">
        <v>1</v>
      </c>
      <c r="Y5" s="291">
        <v>3</v>
      </c>
      <c r="Z5" s="292"/>
      <c r="AA5" s="293">
        <v>0</v>
      </c>
      <c r="AB5" s="304">
        <v>3</v>
      </c>
      <c r="AC5" s="292"/>
      <c r="AD5" s="305">
        <v>0</v>
      </c>
      <c r="AE5" s="323">
        <v>3</v>
      </c>
      <c r="AF5" s="292"/>
      <c r="AG5" s="293">
        <v>0</v>
      </c>
      <c r="AH5" s="648"/>
      <c r="AI5" s="650"/>
      <c r="AJ5" s="652"/>
      <c r="AK5" s="654"/>
      <c r="AL5" s="686"/>
      <c r="AM5" s="334"/>
    </row>
    <row r="6" spans="1:39" ht="12.95" customHeight="1">
      <c r="A6" s="645">
        <v>2</v>
      </c>
      <c r="B6" s="258" t="s">
        <v>60</v>
      </c>
      <c r="C6" s="366" t="s">
        <v>61</v>
      </c>
      <c r="D6" s="351"/>
      <c r="E6" s="324">
        <v>1</v>
      </c>
      <c r="F6" s="316"/>
      <c r="G6" s="280"/>
      <c r="H6" s="281"/>
      <c r="I6" s="282"/>
      <c r="J6" s="283"/>
      <c r="K6" s="278">
        <v>2</v>
      </c>
      <c r="L6" s="279"/>
      <c r="M6" s="245"/>
      <c r="N6" s="246">
        <v>1</v>
      </c>
      <c r="O6" s="252"/>
      <c r="P6" s="284"/>
      <c r="Q6" s="285">
        <v>0</v>
      </c>
      <c r="R6" s="257"/>
      <c r="S6" s="283"/>
      <c r="T6" s="342">
        <v>2</v>
      </c>
      <c r="U6" s="279"/>
      <c r="V6" s="344"/>
      <c r="W6" s="243">
        <v>0</v>
      </c>
      <c r="X6" s="244"/>
      <c r="Y6" s="286"/>
      <c r="Z6" s="287">
        <v>2</v>
      </c>
      <c r="AA6" s="288"/>
      <c r="AB6" s="343"/>
      <c r="AC6" s="287">
        <v>2</v>
      </c>
      <c r="AD6" s="288"/>
      <c r="AE6" s="310"/>
      <c r="AF6" s="278">
        <v>2</v>
      </c>
      <c r="AG6" s="279"/>
      <c r="AH6" s="647">
        <f>SUM(E6+H6+K6+N6+Q6+T6+W6+Z6+AC6+AF6)</f>
        <v>12</v>
      </c>
      <c r="AI6" s="649">
        <f>SUM(D7+G7+J7+M7+P7+S7+V7+Y7+AB7+AE7)</f>
        <v>21</v>
      </c>
      <c r="AJ6" s="651" t="s">
        <v>206</v>
      </c>
      <c r="AK6" s="653">
        <f>SUM(F7+I7+L7+O7+R7+U7+X7+AA7+AD7+AG7)</f>
        <v>11</v>
      </c>
      <c r="AL6" s="685" t="s">
        <v>212</v>
      </c>
      <c r="AM6" s="334"/>
    </row>
    <row r="7" spans="1:39" ht="12.95" customHeight="1" thickBot="1">
      <c r="A7" s="646">
        <v>2</v>
      </c>
      <c r="B7" s="367" t="s">
        <v>60</v>
      </c>
      <c r="C7" s="365" t="s">
        <v>209</v>
      </c>
      <c r="D7" s="351">
        <v>2</v>
      </c>
      <c r="E7" s="324"/>
      <c r="F7" s="316">
        <v>2</v>
      </c>
      <c r="G7" s="280"/>
      <c r="H7" s="281"/>
      <c r="I7" s="282"/>
      <c r="J7" s="283">
        <v>3</v>
      </c>
      <c r="K7" s="278"/>
      <c r="L7" s="279">
        <v>0</v>
      </c>
      <c r="M7" s="266">
        <v>3</v>
      </c>
      <c r="N7" s="267"/>
      <c r="O7" s="274">
        <v>3</v>
      </c>
      <c r="P7" s="284">
        <v>0</v>
      </c>
      <c r="Q7" s="285"/>
      <c r="R7" s="257">
        <v>3</v>
      </c>
      <c r="S7" s="283">
        <v>3</v>
      </c>
      <c r="T7" s="342"/>
      <c r="U7" s="279">
        <v>0</v>
      </c>
      <c r="V7" s="263">
        <v>1</v>
      </c>
      <c r="W7" s="264"/>
      <c r="X7" s="265">
        <v>3</v>
      </c>
      <c r="Y7" s="291">
        <v>3</v>
      </c>
      <c r="Z7" s="292"/>
      <c r="AA7" s="293">
        <v>0</v>
      </c>
      <c r="AB7" s="323">
        <v>3</v>
      </c>
      <c r="AC7" s="292"/>
      <c r="AD7" s="293">
        <v>0</v>
      </c>
      <c r="AE7" s="310">
        <v>3</v>
      </c>
      <c r="AF7" s="278"/>
      <c r="AG7" s="279">
        <v>0</v>
      </c>
      <c r="AH7" s="648"/>
      <c r="AI7" s="650"/>
      <c r="AJ7" s="652"/>
      <c r="AK7" s="654"/>
      <c r="AL7" s="686"/>
      <c r="AM7" s="334"/>
    </row>
    <row r="8" spans="1:39" ht="12.95" customHeight="1">
      <c r="A8" s="645">
        <v>3</v>
      </c>
      <c r="B8" s="258" t="s">
        <v>40</v>
      </c>
      <c r="C8" s="366" t="s">
        <v>154</v>
      </c>
      <c r="D8" s="242"/>
      <c r="E8" s="243">
        <v>0</v>
      </c>
      <c r="F8" s="244"/>
      <c r="G8" s="295"/>
      <c r="H8" s="243">
        <v>0</v>
      </c>
      <c r="I8" s="254"/>
      <c r="J8" s="296"/>
      <c r="K8" s="297"/>
      <c r="L8" s="298"/>
      <c r="M8" s="245"/>
      <c r="N8" s="246">
        <v>1</v>
      </c>
      <c r="O8" s="252"/>
      <c r="P8" s="245"/>
      <c r="Q8" s="246">
        <v>1</v>
      </c>
      <c r="R8" s="252"/>
      <c r="S8" s="309"/>
      <c r="T8" s="246">
        <v>1</v>
      </c>
      <c r="U8" s="247"/>
      <c r="V8" s="286"/>
      <c r="W8" s="287">
        <v>2</v>
      </c>
      <c r="X8" s="288"/>
      <c r="Y8" s="286"/>
      <c r="Z8" s="287">
        <v>2</v>
      </c>
      <c r="AA8" s="288"/>
      <c r="AB8" s="286"/>
      <c r="AC8" s="287">
        <v>2</v>
      </c>
      <c r="AD8" s="288"/>
      <c r="AE8" s="343"/>
      <c r="AF8" s="287">
        <v>2</v>
      </c>
      <c r="AG8" s="288"/>
      <c r="AH8" s="647">
        <f>SUM(E8+H8+K8+N8+Q8+T8+W8+Z8+AC8+AF8)</f>
        <v>11</v>
      </c>
      <c r="AI8" s="649">
        <f>SUM(D9+G9+J9+M9+P9+S9+V9+Y9+AB9+AE9)</f>
        <v>18</v>
      </c>
      <c r="AJ8" s="656" t="s">
        <v>206</v>
      </c>
      <c r="AK8" s="653">
        <f>SUM(F9+I9+L9+O9+R9+U9+X9+AA9+AD9+AG9)</f>
        <v>15</v>
      </c>
      <c r="AL8" s="683">
        <v>4</v>
      </c>
      <c r="AM8" s="334"/>
    </row>
    <row r="9" spans="1:39" ht="12.95" customHeight="1" thickBot="1">
      <c r="A9" s="646"/>
      <c r="B9" s="301" t="s">
        <v>40</v>
      </c>
      <c r="C9" s="365" t="s">
        <v>20</v>
      </c>
      <c r="D9" s="263">
        <v>0</v>
      </c>
      <c r="E9" s="264"/>
      <c r="F9" s="265">
        <v>3</v>
      </c>
      <c r="G9" s="302">
        <v>0</v>
      </c>
      <c r="H9" s="264"/>
      <c r="I9" s="270">
        <v>3</v>
      </c>
      <c r="J9" s="303"/>
      <c r="K9" s="261"/>
      <c r="L9" s="262"/>
      <c r="M9" s="266">
        <v>2</v>
      </c>
      <c r="N9" s="267"/>
      <c r="O9" s="274">
        <v>2</v>
      </c>
      <c r="P9" s="266">
        <v>2</v>
      </c>
      <c r="Q9" s="267"/>
      <c r="R9" s="274">
        <v>2</v>
      </c>
      <c r="S9" s="312">
        <v>2</v>
      </c>
      <c r="T9" s="267"/>
      <c r="U9" s="268">
        <v>2</v>
      </c>
      <c r="V9" s="291">
        <v>3</v>
      </c>
      <c r="W9" s="292"/>
      <c r="X9" s="293">
        <v>1</v>
      </c>
      <c r="Y9" s="291">
        <v>3</v>
      </c>
      <c r="Z9" s="292"/>
      <c r="AA9" s="293">
        <v>0</v>
      </c>
      <c r="AB9" s="291">
        <v>3</v>
      </c>
      <c r="AC9" s="292"/>
      <c r="AD9" s="293">
        <v>1</v>
      </c>
      <c r="AE9" s="323">
        <v>3</v>
      </c>
      <c r="AF9" s="292"/>
      <c r="AG9" s="293">
        <v>1</v>
      </c>
      <c r="AH9" s="648"/>
      <c r="AI9" s="650"/>
      <c r="AJ9" s="656"/>
      <c r="AK9" s="654"/>
      <c r="AL9" s="684"/>
      <c r="AM9" s="334"/>
    </row>
    <row r="10" spans="1:39" ht="12.95" customHeight="1">
      <c r="A10" s="659">
        <v>4</v>
      </c>
      <c r="B10" s="367" t="s">
        <v>3</v>
      </c>
      <c r="C10" s="277" t="s">
        <v>35</v>
      </c>
      <c r="D10" s="352"/>
      <c r="E10" s="324">
        <v>1</v>
      </c>
      <c r="F10" s="316"/>
      <c r="G10" s="306"/>
      <c r="H10" s="307">
        <v>1</v>
      </c>
      <c r="I10" s="308"/>
      <c r="J10" s="352"/>
      <c r="K10" s="324">
        <v>1</v>
      </c>
      <c r="L10" s="316"/>
      <c r="M10" s="280"/>
      <c r="N10" s="281"/>
      <c r="O10" s="282"/>
      <c r="P10" s="309"/>
      <c r="Q10" s="246">
        <v>1</v>
      </c>
      <c r="R10" s="247"/>
      <c r="S10" s="286"/>
      <c r="T10" s="287">
        <v>2</v>
      </c>
      <c r="U10" s="288"/>
      <c r="V10" s="286"/>
      <c r="W10" s="287">
        <v>2</v>
      </c>
      <c r="X10" s="288"/>
      <c r="Y10" s="245"/>
      <c r="Z10" s="246">
        <v>1</v>
      </c>
      <c r="AA10" s="252"/>
      <c r="AB10" s="242"/>
      <c r="AC10" s="243">
        <v>0</v>
      </c>
      <c r="AD10" s="244"/>
      <c r="AE10" s="310"/>
      <c r="AF10" s="278">
        <v>2</v>
      </c>
      <c r="AG10" s="279"/>
      <c r="AH10" s="647">
        <f>SUM(E10+H10+K10+N10+Q10+T10+W10+Z10+AC10+AF10)</f>
        <v>11</v>
      </c>
      <c r="AI10" s="649">
        <f>SUM(D11+G11+J11+M11+P11+S11+V11+Y11+AB11+AE11)</f>
        <v>21</v>
      </c>
      <c r="AJ10" s="651" t="s">
        <v>206</v>
      </c>
      <c r="AK10" s="653">
        <f>SUM(F11+I11+L11+O11+R11+U11+X11+AA11+AD11+AG11)</f>
        <v>14</v>
      </c>
      <c r="AL10" s="683">
        <v>5</v>
      </c>
      <c r="AM10" s="334"/>
    </row>
    <row r="11" spans="1:39" ht="12.95" customHeight="1" thickBot="1">
      <c r="A11" s="660">
        <v>4</v>
      </c>
      <c r="B11" s="301" t="s">
        <v>3</v>
      </c>
      <c r="C11" s="290" t="s">
        <v>32</v>
      </c>
      <c r="D11" s="353" t="s">
        <v>212</v>
      </c>
      <c r="E11" s="324"/>
      <c r="F11" s="316">
        <v>2</v>
      </c>
      <c r="G11" s="306">
        <v>3</v>
      </c>
      <c r="H11" s="307"/>
      <c r="I11" s="308">
        <v>3</v>
      </c>
      <c r="J11" s="352">
        <v>2</v>
      </c>
      <c r="K11" s="324"/>
      <c r="L11" s="316">
        <v>2</v>
      </c>
      <c r="M11" s="280"/>
      <c r="N11" s="281"/>
      <c r="O11" s="282"/>
      <c r="P11" s="312">
        <v>2</v>
      </c>
      <c r="Q11" s="267"/>
      <c r="R11" s="268">
        <v>2</v>
      </c>
      <c r="S11" s="291">
        <v>3</v>
      </c>
      <c r="T11" s="292"/>
      <c r="U11" s="293">
        <v>0</v>
      </c>
      <c r="V11" s="291">
        <v>3</v>
      </c>
      <c r="W11" s="292"/>
      <c r="X11" s="293">
        <v>0</v>
      </c>
      <c r="Y11" s="266">
        <v>2</v>
      </c>
      <c r="Z11" s="267"/>
      <c r="AA11" s="274">
        <v>2</v>
      </c>
      <c r="AB11" s="263">
        <v>1</v>
      </c>
      <c r="AC11" s="264"/>
      <c r="AD11" s="265">
        <v>3</v>
      </c>
      <c r="AE11" s="310">
        <v>3</v>
      </c>
      <c r="AF11" s="278"/>
      <c r="AG11" s="279">
        <v>0</v>
      </c>
      <c r="AH11" s="648"/>
      <c r="AI11" s="650"/>
      <c r="AJ11" s="652"/>
      <c r="AK11" s="654"/>
      <c r="AL11" s="684"/>
      <c r="AM11" s="334"/>
    </row>
    <row r="12" spans="1:39" ht="12.95" customHeight="1">
      <c r="A12" s="659">
        <v>5</v>
      </c>
      <c r="B12" s="301" t="s">
        <v>13</v>
      </c>
      <c r="C12" s="321" t="s">
        <v>14</v>
      </c>
      <c r="D12" s="242"/>
      <c r="E12" s="243">
        <v>0</v>
      </c>
      <c r="F12" s="244"/>
      <c r="G12" s="313"/>
      <c r="H12" s="287">
        <v>2</v>
      </c>
      <c r="I12" s="300"/>
      <c r="J12" s="245"/>
      <c r="K12" s="246">
        <v>1</v>
      </c>
      <c r="L12" s="252"/>
      <c r="M12" s="314"/>
      <c r="N12" s="315">
        <v>1</v>
      </c>
      <c r="O12" s="316"/>
      <c r="P12" s="296"/>
      <c r="Q12" s="317"/>
      <c r="R12" s="298"/>
      <c r="S12" s="245"/>
      <c r="T12" s="246">
        <v>1</v>
      </c>
      <c r="U12" s="252"/>
      <c r="V12" s="286"/>
      <c r="W12" s="287">
        <v>2</v>
      </c>
      <c r="X12" s="288"/>
      <c r="Y12" s="313"/>
      <c r="Z12" s="287">
        <v>2</v>
      </c>
      <c r="AA12" s="300"/>
      <c r="AB12" s="242"/>
      <c r="AC12" s="243">
        <v>0</v>
      </c>
      <c r="AD12" s="244"/>
      <c r="AE12" s="286"/>
      <c r="AF12" s="287">
        <v>2</v>
      </c>
      <c r="AG12" s="288"/>
      <c r="AH12" s="647">
        <f>SUM(E12+H12+K12+N12+Q12+T12+W12+Z12+AC12+AF12)</f>
        <v>11</v>
      </c>
      <c r="AI12" s="714">
        <f>SUM(D13+G13+J13+M13+P13+S13+V13+Y13+AB13+AE13)</f>
        <v>19</v>
      </c>
      <c r="AJ12" s="656" t="s">
        <v>206</v>
      </c>
      <c r="AK12" s="716">
        <f>SUM(F13+I13+L13+O13+R13+U13+X13+AA13+AD13+AG13)</f>
        <v>13</v>
      </c>
      <c r="AL12" s="683">
        <v>6</v>
      </c>
      <c r="AM12" s="334"/>
    </row>
    <row r="13" spans="1:39" ht="12.95" customHeight="1" thickBot="1">
      <c r="A13" s="660">
        <v>5</v>
      </c>
      <c r="B13" s="237" t="s">
        <v>29</v>
      </c>
      <c r="C13" s="322" t="s">
        <v>30</v>
      </c>
      <c r="D13" s="263">
        <v>1</v>
      </c>
      <c r="E13" s="264"/>
      <c r="F13" s="265">
        <v>3</v>
      </c>
      <c r="G13" s="318">
        <v>3</v>
      </c>
      <c r="H13" s="292"/>
      <c r="I13" s="305">
        <v>0</v>
      </c>
      <c r="J13" s="266">
        <v>2</v>
      </c>
      <c r="K13" s="267"/>
      <c r="L13" s="274">
        <v>2</v>
      </c>
      <c r="M13" s="319">
        <v>2</v>
      </c>
      <c r="N13" s="267"/>
      <c r="O13" s="274">
        <v>2</v>
      </c>
      <c r="P13" s="303"/>
      <c r="Q13" s="320"/>
      <c r="R13" s="262"/>
      <c r="S13" s="266">
        <v>2</v>
      </c>
      <c r="T13" s="267"/>
      <c r="U13" s="274">
        <v>2</v>
      </c>
      <c r="V13" s="291">
        <v>3</v>
      </c>
      <c r="W13" s="292"/>
      <c r="X13" s="293">
        <v>0</v>
      </c>
      <c r="Y13" s="318">
        <v>3</v>
      </c>
      <c r="Z13" s="292"/>
      <c r="AA13" s="305">
        <v>1</v>
      </c>
      <c r="AB13" s="263">
        <v>0</v>
      </c>
      <c r="AC13" s="264"/>
      <c r="AD13" s="265">
        <v>3</v>
      </c>
      <c r="AE13" s="291">
        <v>3</v>
      </c>
      <c r="AF13" s="292"/>
      <c r="AG13" s="293">
        <v>0</v>
      </c>
      <c r="AH13" s="648"/>
      <c r="AI13" s="715"/>
      <c r="AJ13" s="656"/>
      <c r="AK13" s="717"/>
      <c r="AL13" s="684"/>
      <c r="AM13" s="334"/>
    </row>
    <row r="14" spans="1:39" ht="12.95" customHeight="1">
      <c r="A14" s="659">
        <v>6</v>
      </c>
      <c r="B14" s="237" t="s">
        <v>17</v>
      </c>
      <c r="C14" s="277" t="s">
        <v>217</v>
      </c>
      <c r="D14" s="242"/>
      <c r="E14" s="254">
        <v>0</v>
      </c>
      <c r="F14" s="244"/>
      <c r="G14" s="345"/>
      <c r="H14" s="346">
        <v>0</v>
      </c>
      <c r="I14" s="347"/>
      <c r="J14" s="314"/>
      <c r="K14" s="324">
        <v>1</v>
      </c>
      <c r="L14" s="354"/>
      <c r="M14" s="242"/>
      <c r="N14" s="243">
        <v>0</v>
      </c>
      <c r="O14" s="244"/>
      <c r="P14" s="309"/>
      <c r="Q14" s="246">
        <v>1</v>
      </c>
      <c r="R14" s="247"/>
      <c r="S14" s="280"/>
      <c r="T14" s="282"/>
      <c r="U14" s="282"/>
      <c r="V14" s="283"/>
      <c r="W14" s="278">
        <v>2</v>
      </c>
      <c r="X14" s="279"/>
      <c r="Y14" s="286"/>
      <c r="Z14" s="287">
        <v>2</v>
      </c>
      <c r="AA14" s="288"/>
      <c r="AB14" s="245"/>
      <c r="AC14" s="246">
        <v>1</v>
      </c>
      <c r="AD14" s="252"/>
      <c r="AE14" s="310"/>
      <c r="AF14" s="278">
        <v>2</v>
      </c>
      <c r="AG14" s="279"/>
      <c r="AH14" s="647">
        <f>SUM(E14+H14+K14+N14+Q14+T14+W14+Z14+AC14+AF14)</f>
        <v>9</v>
      </c>
      <c r="AI14" s="649">
        <f>SUM(D15+G15+J15+M15+P15+S15+V15+Y15+AB15+AE15)</f>
        <v>15</v>
      </c>
      <c r="AJ14" s="651" t="s">
        <v>206</v>
      </c>
      <c r="AK14" s="653">
        <f>SUM(F15+I15+L15+O15+R15+U15+X15+AA15+AD15+AG15)</f>
        <v>17</v>
      </c>
      <c r="AL14" s="683">
        <v>7</v>
      </c>
      <c r="AM14" s="334"/>
    </row>
    <row r="15" spans="1:39" ht="12.95" customHeight="1" thickBot="1">
      <c r="A15" s="660">
        <v>6</v>
      </c>
      <c r="B15" s="289" t="s">
        <v>17</v>
      </c>
      <c r="C15" s="290" t="s">
        <v>44</v>
      </c>
      <c r="D15" s="263">
        <v>0</v>
      </c>
      <c r="E15" s="270"/>
      <c r="F15" s="265">
        <v>3</v>
      </c>
      <c r="G15" s="345">
        <v>0</v>
      </c>
      <c r="H15" s="346"/>
      <c r="I15" s="347">
        <v>3</v>
      </c>
      <c r="J15" s="294">
        <v>2</v>
      </c>
      <c r="K15" s="267"/>
      <c r="L15" s="268">
        <v>2</v>
      </c>
      <c r="M15" s="263">
        <v>0</v>
      </c>
      <c r="N15" s="264"/>
      <c r="O15" s="265">
        <v>3</v>
      </c>
      <c r="P15" s="312">
        <v>2</v>
      </c>
      <c r="Q15" s="267"/>
      <c r="R15" s="268">
        <v>2</v>
      </c>
      <c r="S15" s="280"/>
      <c r="T15" s="282"/>
      <c r="U15" s="282"/>
      <c r="V15" s="311" t="s">
        <v>210</v>
      </c>
      <c r="W15" s="278"/>
      <c r="X15" s="279">
        <v>1</v>
      </c>
      <c r="Y15" s="291">
        <v>3</v>
      </c>
      <c r="Z15" s="292"/>
      <c r="AA15" s="293">
        <v>1</v>
      </c>
      <c r="AB15" s="266">
        <v>2</v>
      </c>
      <c r="AC15" s="267"/>
      <c r="AD15" s="274">
        <v>2</v>
      </c>
      <c r="AE15" s="310">
        <v>3</v>
      </c>
      <c r="AF15" s="278"/>
      <c r="AG15" s="279">
        <v>0</v>
      </c>
      <c r="AH15" s="648"/>
      <c r="AI15" s="650"/>
      <c r="AJ15" s="652"/>
      <c r="AK15" s="654"/>
      <c r="AL15" s="684"/>
      <c r="AM15" s="334"/>
    </row>
    <row r="16" spans="1:39" ht="12.95" customHeight="1">
      <c r="A16" s="659">
        <v>7</v>
      </c>
      <c r="B16" s="329" t="s">
        <v>17</v>
      </c>
      <c r="C16" s="277" t="s">
        <v>18</v>
      </c>
      <c r="D16" s="242"/>
      <c r="E16" s="243">
        <v>0</v>
      </c>
      <c r="F16" s="244"/>
      <c r="G16" s="286"/>
      <c r="H16" s="287">
        <v>2</v>
      </c>
      <c r="I16" s="288"/>
      <c r="J16" s="242"/>
      <c r="K16" s="243">
        <v>0</v>
      </c>
      <c r="L16" s="244"/>
      <c r="M16" s="242"/>
      <c r="N16" s="243">
        <v>0</v>
      </c>
      <c r="O16" s="244"/>
      <c r="P16" s="242"/>
      <c r="Q16" s="243">
        <v>0</v>
      </c>
      <c r="R16" s="244"/>
      <c r="S16" s="295"/>
      <c r="T16" s="254">
        <v>0</v>
      </c>
      <c r="U16" s="254"/>
      <c r="V16" s="296"/>
      <c r="W16" s="297"/>
      <c r="X16" s="298"/>
      <c r="Y16" s="286"/>
      <c r="Z16" s="287">
        <v>2</v>
      </c>
      <c r="AA16" s="288"/>
      <c r="AB16" s="249"/>
      <c r="AC16" s="250">
        <v>0</v>
      </c>
      <c r="AD16" s="251"/>
      <c r="AE16" s="286"/>
      <c r="AF16" s="287">
        <v>2</v>
      </c>
      <c r="AG16" s="288"/>
      <c r="AH16" s="647">
        <f>SUM(E16+H16+K16+N16+Q16+T16+W16+Z16+AC16+AF16)</f>
        <v>6</v>
      </c>
      <c r="AI16" s="649">
        <f>SUM(D17+G17+J17+M17+P17+S17+V17+Y17+AB17+AE17)</f>
        <v>12</v>
      </c>
      <c r="AJ16" s="656" t="s">
        <v>206</v>
      </c>
      <c r="AK16" s="653">
        <f>SUM(F17+I17+L17+O17+R17+U17+X17+AA17+AD17+AG17)</f>
        <v>20</v>
      </c>
      <c r="AL16" s="683">
        <v>8</v>
      </c>
      <c r="AM16" s="334"/>
    </row>
    <row r="17" spans="1:39" ht="12.95" customHeight="1" thickBot="1">
      <c r="A17" s="660">
        <v>7</v>
      </c>
      <c r="B17" s="289" t="s">
        <v>17</v>
      </c>
      <c r="C17" s="290" t="s">
        <v>46</v>
      </c>
      <c r="D17" s="263">
        <v>1</v>
      </c>
      <c r="E17" s="264"/>
      <c r="F17" s="265">
        <v>3</v>
      </c>
      <c r="G17" s="291">
        <v>3</v>
      </c>
      <c r="H17" s="292"/>
      <c r="I17" s="293">
        <v>1</v>
      </c>
      <c r="J17" s="263">
        <v>1</v>
      </c>
      <c r="K17" s="264"/>
      <c r="L17" s="265">
        <v>3</v>
      </c>
      <c r="M17" s="263">
        <v>0</v>
      </c>
      <c r="N17" s="264"/>
      <c r="O17" s="265">
        <v>3</v>
      </c>
      <c r="P17" s="263">
        <v>0</v>
      </c>
      <c r="Q17" s="264"/>
      <c r="R17" s="265">
        <v>3</v>
      </c>
      <c r="S17" s="302">
        <v>1</v>
      </c>
      <c r="T17" s="270"/>
      <c r="U17" s="270">
        <v>3</v>
      </c>
      <c r="V17" s="303"/>
      <c r="W17" s="261"/>
      <c r="X17" s="262"/>
      <c r="Y17" s="291">
        <v>3</v>
      </c>
      <c r="Z17" s="292"/>
      <c r="AA17" s="293">
        <v>1</v>
      </c>
      <c r="AB17" s="271">
        <v>0</v>
      </c>
      <c r="AC17" s="272"/>
      <c r="AD17" s="273">
        <v>3</v>
      </c>
      <c r="AE17" s="291">
        <v>3</v>
      </c>
      <c r="AF17" s="292"/>
      <c r="AG17" s="293">
        <v>0</v>
      </c>
      <c r="AH17" s="648"/>
      <c r="AI17" s="650"/>
      <c r="AJ17" s="656"/>
      <c r="AK17" s="654"/>
      <c r="AL17" s="684"/>
      <c r="AM17" s="334"/>
    </row>
    <row r="18" spans="1:39" ht="12.95" customHeight="1">
      <c r="A18" s="659">
        <v>8</v>
      </c>
      <c r="B18" s="329" t="s">
        <v>17</v>
      </c>
      <c r="C18" s="321" t="s">
        <v>42</v>
      </c>
      <c r="D18" s="242"/>
      <c r="E18" s="243">
        <v>0</v>
      </c>
      <c r="F18" s="244"/>
      <c r="G18" s="242"/>
      <c r="H18" s="243">
        <v>0</v>
      </c>
      <c r="I18" s="244"/>
      <c r="J18" s="242"/>
      <c r="K18" s="243">
        <v>0</v>
      </c>
      <c r="L18" s="244"/>
      <c r="M18" s="245"/>
      <c r="N18" s="246">
        <v>1</v>
      </c>
      <c r="O18" s="252"/>
      <c r="P18" s="242"/>
      <c r="Q18" s="254">
        <v>0</v>
      </c>
      <c r="R18" s="244"/>
      <c r="S18" s="242"/>
      <c r="T18" s="243">
        <v>0</v>
      </c>
      <c r="U18" s="244"/>
      <c r="V18" s="242"/>
      <c r="W18" s="243">
        <v>0</v>
      </c>
      <c r="X18" s="244"/>
      <c r="Y18" s="239"/>
      <c r="Z18" s="297"/>
      <c r="AA18" s="317"/>
      <c r="AB18" s="242"/>
      <c r="AC18" s="243">
        <v>0</v>
      </c>
      <c r="AD18" s="244"/>
      <c r="AE18" s="314"/>
      <c r="AF18" s="324">
        <v>1</v>
      </c>
      <c r="AG18" s="316"/>
      <c r="AH18" s="647">
        <f>SUM(E18+H18+K18+N18+Q18+T18+W18+Z18+AC18+AF18)</f>
        <v>2</v>
      </c>
      <c r="AI18" s="714">
        <f>SUM(D19+G19+J19+M19+P19+S19+V19+Y19+AB19+AE19)</f>
        <v>7</v>
      </c>
      <c r="AJ18" s="651" t="s">
        <v>206</v>
      </c>
      <c r="AK18" s="716">
        <f>SUM(F19+I19+L19+O19+R19+U19+X19+AA19+AD19+AG19)</f>
        <v>25</v>
      </c>
      <c r="AL18" s="683" t="s">
        <v>208</v>
      </c>
      <c r="AM18" s="334"/>
    </row>
    <row r="19" spans="1:39" ht="12.95" customHeight="1" thickBot="1">
      <c r="A19" s="660">
        <v>8</v>
      </c>
      <c r="B19" s="289" t="s">
        <v>17</v>
      </c>
      <c r="C19" s="322" t="s">
        <v>38</v>
      </c>
      <c r="D19" s="263">
        <v>0</v>
      </c>
      <c r="E19" s="264"/>
      <c r="F19" s="265">
        <v>3</v>
      </c>
      <c r="G19" s="263">
        <v>0</v>
      </c>
      <c r="H19" s="264"/>
      <c r="I19" s="265">
        <v>3</v>
      </c>
      <c r="J19" s="263">
        <v>0</v>
      </c>
      <c r="K19" s="264"/>
      <c r="L19" s="265">
        <v>3</v>
      </c>
      <c r="M19" s="266">
        <v>2</v>
      </c>
      <c r="N19" s="267"/>
      <c r="O19" s="274">
        <v>2</v>
      </c>
      <c r="P19" s="263">
        <v>1</v>
      </c>
      <c r="Q19" s="270"/>
      <c r="R19" s="265">
        <v>3</v>
      </c>
      <c r="S19" s="263">
        <v>1</v>
      </c>
      <c r="T19" s="264"/>
      <c r="U19" s="265">
        <v>3</v>
      </c>
      <c r="V19" s="263">
        <v>1</v>
      </c>
      <c r="W19" s="264"/>
      <c r="X19" s="265">
        <v>3</v>
      </c>
      <c r="Y19" s="260"/>
      <c r="Z19" s="261"/>
      <c r="AA19" s="320"/>
      <c r="AB19" s="263">
        <v>0</v>
      </c>
      <c r="AC19" s="264"/>
      <c r="AD19" s="265">
        <v>3</v>
      </c>
      <c r="AE19" s="294">
        <v>2</v>
      </c>
      <c r="AF19" s="267"/>
      <c r="AG19" s="274">
        <v>2</v>
      </c>
      <c r="AH19" s="648"/>
      <c r="AI19" s="715"/>
      <c r="AJ19" s="652"/>
      <c r="AK19" s="717"/>
      <c r="AL19" s="684"/>
      <c r="AM19" s="334"/>
    </row>
    <row r="20" spans="1:39" ht="12.95" customHeight="1">
      <c r="A20" s="659">
        <v>9</v>
      </c>
      <c r="B20" s="258" t="s">
        <v>3</v>
      </c>
      <c r="C20" s="321" t="s">
        <v>9</v>
      </c>
      <c r="D20" s="255"/>
      <c r="E20" s="256">
        <v>0</v>
      </c>
      <c r="F20" s="257"/>
      <c r="G20" s="255"/>
      <c r="H20" s="256">
        <v>0</v>
      </c>
      <c r="I20" s="257"/>
      <c r="J20" s="242"/>
      <c r="K20" s="243">
        <v>0</v>
      </c>
      <c r="L20" s="244"/>
      <c r="M20" s="286"/>
      <c r="N20" s="287">
        <v>2</v>
      </c>
      <c r="O20" s="288"/>
      <c r="P20" s="286"/>
      <c r="Q20" s="287">
        <v>2</v>
      </c>
      <c r="R20" s="288"/>
      <c r="S20" s="245"/>
      <c r="T20" s="246">
        <v>1</v>
      </c>
      <c r="U20" s="252"/>
      <c r="V20" s="286"/>
      <c r="W20" s="287">
        <v>2</v>
      </c>
      <c r="X20" s="288"/>
      <c r="Y20" s="286"/>
      <c r="Z20" s="287">
        <v>2</v>
      </c>
      <c r="AA20" s="288"/>
      <c r="AB20" s="325"/>
      <c r="AC20" s="326"/>
      <c r="AD20" s="326"/>
      <c r="AE20" s="286"/>
      <c r="AF20" s="287">
        <v>2</v>
      </c>
      <c r="AG20" s="288"/>
      <c r="AH20" s="647">
        <f>SUM(E20+H20+K20+N20+Q20+T20+W20+Z20+AC20+AF20)</f>
        <v>11</v>
      </c>
      <c r="AI20" s="649">
        <f>SUM(D21+G21+J21+M21+P21+S21+V21+Y21+AB21+AE21)</f>
        <v>18</v>
      </c>
      <c r="AJ20" s="651" t="s">
        <v>206</v>
      </c>
      <c r="AK20" s="653">
        <f>SUM(F21+I21+L21+O21+R21+U21+X21+AA21+AD21+AG21)</f>
        <v>12</v>
      </c>
      <c r="AL20" s="685">
        <v>3</v>
      </c>
      <c r="AM20" s="334"/>
    </row>
    <row r="21" spans="1:39" ht="12.95" customHeight="1" thickBot="1">
      <c r="A21" s="660">
        <v>9</v>
      </c>
      <c r="B21" s="367" t="s">
        <v>3</v>
      </c>
      <c r="C21" s="322" t="s">
        <v>157</v>
      </c>
      <c r="D21" s="276">
        <v>0</v>
      </c>
      <c r="E21" s="264"/>
      <c r="F21" s="265">
        <v>3</v>
      </c>
      <c r="G21" s="276">
        <v>0</v>
      </c>
      <c r="H21" s="264"/>
      <c r="I21" s="265">
        <v>3</v>
      </c>
      <c r="J21" s="263">
        <v>1</v>
      </c>
      <c r="K21" s="264"/>
      <c r="L21" s="265">
        <v>3</v>
      </c>
      <c r="M21" s="291">
        <v>3</v>
      </c>
      <c r="N21" s="292"/>
      <c r="O21" s="293">
        <v>1</v>
      </c>
      <c r="P21" s="291">
        <v>3</v>
      </c>
      <c r="Q21" s="292"/>
      <c r="R21" s="293">
        <v>0</v>
      </c>
      <c r="S21" s="266">
        <v>2</v>
      </c>
      <c r="T21" s="267"/>
      <c r="U21" s="274">
        <v>2</v>
      </c>
      <c r="V21" s="291">
        <v>3</v>
      </c>
      <c r="W21" s="292"/>
      <c r="X21" s="293">
        <v>0</v>
      </c>
      <c r="Y21" s="291">
        <v>3</v>
      </c>
      <c r="Z21" s="292"/>
      <c r="AA21" s="293">
        <v>0</v>
      </c>
      <c r="AB21" s="325"/>
      <c r="AC21" s="326"/>
      <c r="AD21" s="326"/>
      <c r="AE21" s="291">
        <v>3</v>
      </c>
      <c r="AF21" s="292"/>
      <c r="AG21" s="293">
        <v>0</v>
      </c>
      <c r="AH21" s="648"/>
      <c r="AI21" s="650"/>
      <c r="AJ21" s="652"/>
      <c r="AK21" s="654"/>
      <c r="AL21" s="686"/>
      <c r="AM21" s="334"/>
    </row>
    <row r="22" spans="1:39" ht="12.95" customHeight="1">
      <c r="A22" s="645">
        <v>10</v>
      </c>
      <c r="B22" s="258" t="s">
        <v>40</v>
      </c>
      <c r="C22" s="238" t="s">
        <v>41</v>
      </c>
      <c r="D22" s="242"/>
      <c r="E22" s="248">
        <v>0</v>
      </c>
      <c r="F22" s="244"/>
      <c r="G22" s="253"/>
      <c r="H22" s="243">
        <v>0</v>
      </c>
      <c r="I22" s="254"/>
      <c r="J22" s="348"/>
      <c r="K22" s="243">
        <v>0</v>
      </c>
      <c r="L22" s="244"/>
      <c r="M22" s="253"/>
      <c r="N22" s="243">
        <v>0</v>
      </c>
      <c r="O22" s="254"/>
      <c r="P22" s="242"/>
      <c r="Q22" s="243">
        <v>0</v>
      </c>
      <c r="R22" s="244"/>
      <c r="S22" s="253"/>
      <c r="T22" s="243">
        <v>0</v>
      </c>
      <c r="U22" s="254"/>
      <c r="V22" s="284"/>
      <c r="W22" s="256">
        <v>0</v>
      </c>
      <c r="X22" s="257"/>
      <c r="Y22" s="309"/>
      <c r="Z22" s="246">
        <v>1</v>
      </c>
      <c r="AA22" s="247"/>
      <c r="AB22" s="242"/>
      <c r="AC22" s="243">
        <v>0</v>
      </c>
      <c r="AD22" s="244"/>
      <c r="AE22" s="327"/>
      <c r="AF22" s="240"/>
      <c r="AG22" s="241"/>
      <c r="AH22" s="647">
        <f>SUM(E22+H22+K22+N22+Q22+T22+W22+Z22+AC22+AF22)</f>
        <v>1</v>
      </c>
      <c r="AI22" s="649">
        <f>SUM(D23+G23+J23+M23+P23+S23+V23+Y23+AB23+AE23)</f>
        <v>3</v>
      </c>
      <c r="AJ22" s="651" t="s">
        <v>206</v>
      </c>
      <c r="AK22" s="653">
        <f>SUM(F23+I23+L23+O23+R23+U23+X23+AA23+AD23+AG23)</f>
        <v>26</v>
      </c>
      <c r="AL22" s="683" t="s">
        <v>207</v>
      </c>
      <c r="AM22" s="334"/>
    </row>
    <row r="23" spans="1:39" ht="12.95" customHeight="1" thickBot="1">
      <c r="A23" s="646">
        <v>10</v>
      </c>
      <c r="B23" s="301" t="s">
        <v>40</v>
      </c>
      <c r="C23" s="368" t="s">
        <v>124</v>
      </c>
      <c r="D23" s="269">
        <v>0</v>
      </c>
      <c r="E23" s="270"/>
      <c r="F23" s="265">
        <v>3</v>
      </c>
      <c r="G23" s="275">
        <v>0</v>
      </c>
      <c r="H23" s="264"/>
      <c r="I23" s="270">
        <v>3</v>
      </c>
      <c r="J23" s="276">
        <v>1</v>
      </c>
      <c r="K23" s="264"/>
      <c r="L23" s="265">
        <v>3</v>
      </c>
      <c r="M23" s="275">
        <v>0</v>
      </c>
      <c r="N23" s="264"/>
      <c r="O23" s="270">
        <v>3</v>
      </c>
      <c r="P23" s="263">
        <v>0</v>
      </c>
      <c r="Q23" s="264"/>
      <c r="R23" s="265">
        <v>3</v>
      </c>
      <c r="S23" s="275">
        <v>0</v>
      </c>
      <c r="T23" s="264"/>
      <c r="U23" s="270">
        <v>3</v>
      </c>
      <c r="V23" s="276">
        <v>0</v>
      </c>
      <c r="W23" s="264"/>
      <c r="X23" s="265">
        <v>3</v>
      </c>
      <c r="Y23" s="312">
        <v>2</v>
      </c>
      <c r="Z23" s="267"/>
      <c r="AA23" s="268">
        <v>2</v>
      </c>
      <c r="AB23" s="263">
        <v>0</v>
      </c>
      <c r="AC23" s="264"/>
      <c r="AD23" s="265">
        <v>3</v>
      </c>
      <c r="AE23" s="303"/>
      <c r="AF23" s="261"/>
      <c r="AG23" s="262"/>
      <c r="AH23" s="648"/>
      <c r="AI23" s="650"/>
      <c r="AJ23" s="652"/>
      <c r="AK23" s="654"/>
      <c r="AL23" s="684"/>
      <c r="AM23" s="334"/>
    </row>
    <row r="24" spans="1:39" ht="12.75" customHeight="1">
      <c r="B24" s="228"/>
      <c r="C24" s="330"/>
      <c r="AI24" s="231">
        <v>159</v>
      </c>
      <c r="AK24" s="231">
        <v>159</v>
      </c>
      <c r="AM24" s="328"/>
    </row>
    <row r="25" spans="1:39" ht="12.75" customHeight="1">
      <c r="A25" s="229"/>
      <c r="C25" s="662" t="s">
        <v>218</v>
      </c>
      <c r="D25" s="662"/>
      <c r="E25" s="662"/>
      <c r="F25" s="662"/>
      <c r="G25" s="662"/>
      <c r="H25" s="662"/>
      <c r="I25" s="662"/>
      <c r="M25" s="229"/>
      <c r="O25" s="229"/>
      <c r="P25" s="663" t="s">
        <v>1</v>
      </c>
      <c r="Q25" s="663"/>
      <c r="R25" s="663"/>
      <c r="S25" s="663" t="s">
        <v>205</v>
      </c>
      <c r="T25" s="663"/>
      <c r="U25" s="663"/>
      <c r="V25" s="663" t="s">
        <v>2</v>
      </c>
      <c r="W25" s="663"/>
      <c r="X25" s="663"/>
    </row>
    <row r="26" spans="1:39" ht="12.75" customHeight="1">
      <c r="A26" s="659">
        <v>3</v>
      </c>
      <c r="B26" s="331" t="s">
        <v>40</v>
      </c>
      <c r="C26" s="277" t="s">
        <v>154</v>
      </c>
      <c r="D26" s="239"/>
      <c r="E26" s="297"/>
      <c r="F26" s="317"/>
      <c r="G26" s="355"/>
      <c r="H26" s="356">
        <v>1</v>
      </c>
      <c r="I26" s="357"/>
      <c r="J26" s="361"/>
      <c r="K26" s="362">
        <v>1</v>
      </c>
      <c r="L26" s="363"/>
      <c r="M26" s="286"/>
      <c r="N26" s="287">
        <v>2</v>
      </c>
      <c r="O26" s="288"/>
      <c r="P26" s="665" t="s">
        <v>213</v>
      </c>
      <c r="Q26" s="666"/>
      <c r="R26" s="667"/>
      <c r="S26" s="677" t="s">
        <v>219</v>
      </c>
      <c r="T26" s="678"/>
      <c r="U26" s="679"/>
      <c r="V26" s="671">
        <v>2</v>
      </c>
      <c r="W26" s="672"/>
      <c r="X26" s="673"/>
    </row>
    <row r="27" spans="1:39" ht="12.75" customHeight="1">
      <c r="A27" s="660"/>
      <c r="B27" s="332" t="s">
        <v>40</v>
      </c>
      <c r="C27" s="290" t="s">
        <v>20</v>
      </c>
      <c r="D27" s="260"/>
      <c r="E27" s="261"/>
      <c r="F27" s="320"/>
      <c r="G27" s="358">
        <v>2</v>
      </c>
      <c r="H27" s="359"/>
      <c r="I27" s="360">
        <v>2</v>
      </c>
      <c r="J27" s="358">
        <v>2</v>
      </c>
      <c r="K27" s="359"/>
      <c r="L27" s="360">
        <v>2</v>
      </c>
      <c r="M27" s="291">
        <v>3</v>
      </c>
      <c r="N27" s="292"/>
      <c r="O27" s="293">
        <v>1</v>
      </c>
      <c r="P27" s="668"/>
      <c r="Q27" s="669"/>
      <c r="R27" s="670"/>
      <c r="S27" s="680"/>
      <c r="T27" s="681"/>
      <c r="U27" s="682"/>
      <c r="V27" s="674"/>
      <c r="W27" s="675"/>
      <c r="X27" s="676"/>
    </row>
    <row r="28" spans="1:39" ht="12.75" customHeight="1">
      <c r="A28" s="659">
        <v>4</v>
      </c>
      <c r="B28" s="258" t="s">
        <v>3</v>
      </c>
      <c r="C28" s="277" t="s">
        <v>35</v>
      </c>
      <c r="D28" s="355"/>
      <c r="E28" s="356">
        <v>1</v>
      </c>
      <c r="F28" s="357"/>
      <c r="G28" s="239"/>
      <c r="H28" s="297"/>
      <c r="I28" s="317"/>
      <c r="J28" s="355"/>
      <c r="K28" s="356">
        <v>1</v>
      </c>
      <c r="L28" s="357"/>
      <c r="M28" s="295"/>
      <c r="N28" s="254">
        <v>0</v>
      </c>
      <c r="O28" s="254"/>
      <c r="P28" s="665" t="s">
        <v>212</v>
      </c>
      <c r="Q28" s="666"/>
      <c r="R28" s="667"/>
      <c r="S28" s="677" t="s">
        <v>220</v>
      </c>
      <c r="T28" s="678"/>
      <c r="U28" s="679"/>
      <c r="V28" s="671">
        <v>3</v>
      </c>
      <c r="W28" s="672"/>
      <c r="X28" s="673"/>
    </row>
    <row r="29" spans="1:39" ht="12.75" customHeight="1">
      <c r="A29" s="660">
        <v>4</v>
      </c>
      <c r="B29" s="301" t="s">
        <v>3</v>
      </c>
      <c r="C29" s="290" t="s">
        <v>32</v>
      </c>
      <c r="D29" s="358">
        <v>2</v>
      </c>
      <c r="E29" s="359"/>
      <c r="F29" s="360">
        <v>2</v>
      </c>
      <c r="G29" s="260"/>
      <c r="H29" s="261"/>
      <c r="I29" s="320"/>
      <c r="J29" s="358">
        <v>2</v>
      </c>
      <c r="K29" s="359"/>
      <c r="L29" s="360">
        <v>2</v>
      </c>
      <c r="M29" s="302">
        <v>1</v>
      </c>
      <c r="N29" s="270"/>
      <c r="O29" s="270">
        <v>3</v>
      </c>
      <c r="P29" s="668"/>
      <c r="Q29" s="669"/>
      <c r="R29" s="670"/>
      <c r="S29" s="680"/>
      <c r="T29" s="681"/>
      <c r="U29" s="682"/>
      <c r="V29" s="674"/>
      <c r="W29" s="675"/>
      <c r="X29" s="676"/>
    </row>
    <row r="30" spans="1:39" ht="12.75" customHeight="1">
      <c r="A30" s="659">
        <v>5</v>
      </c>
      <c r="B30" s="301" t="s">
        <v>13</v>
      </c>
      <c r="C30" s="321" t="s">
        <v>14</v>
      </c>
      <c r="D30" s="355"/>
      <c r="E30" s="356">
        <v>1</v>
      </c>
      <c r="F30" s="357"/>
      <c r="G30" s="355"/>
      <c r="H30" s="356">
        <v>1</v>
      </c>
      <c r="I30" s="357"/>
      <c r="J30" s="239"/>
      <c r="K30" s="297"/>
      <c r="L30" s="317"/>
      <c r="M30" s="253"/>
      <c r="N30" s="243">
        <v>0</v>
      </c>
      <c r="O30" s="254"/>
      <c r="P30" s="665" t="s">
        <v>212</v>
      </c>
      <c r="Q30" s="666"/>
      <c r="R30" s="667"/>
      <c r="S30" s="677" t="s">
        <v>221</v>
      </c>
      <c r="T30" s="678"/>
      <c r="U30" s="679"/>
      <c r="V30" s="671">
        <v>4</v>
      </c>
      <c r="W30" s="672"/>
      <c r="X30" s="673"/>
      <c r="AF30" s="364" t="s">
        <v>200</v>
      </c>
    </row>
    <row r="31" spans="1:39" ht="12.75" customHeight="1">
      <c r="A31" s="660">
        <v>5</v>
      </c>
      <c r="B31" s="237" t="s">
        <v>29</v>
      </c>
      <c r="C31" s="322" t="s">
        <v>30</v>
      </c>
      <c r="D31" s="358">
        <v>2</v>
      </c>
      <c r="E31" s="359"/>
      <c r="F31" s="360">
        <v>2</v>
      </c>
      <c r="G31" s="358">
        <v>2</v>
      </c>
      <c r="H31" s="359"/>
      <c r="I31" s="360">
        <v>2</v>
      </c>
      <c r="J31" s="260"/>
      <c r="K31" s="261"/>
      <c r="L31" s="320"/>
      <c r="M31" s="275">
        <v>0</v>
      </c>
      <c r="N31" s="264"/>
      <c r="O31" s="270">
        <v>3</v>
      </c>
      <c r="P31" s="668"/>
      <c r="Q31" s="669"/>
      <c r="R31" s="670"/>
      <c r="S31" s="680"/>
      <c r="T31" s="681"/>
      <c r="U31" s="682"/>
      <c r="V31" s="674"/>
      <c r="W31" s="675"/>
      <c r="X31" s="676"/>
    </row>
    <row r="32" spans="1:39" ht="12.75" customHeight="1">
      <c r="A32" s="659">
        <v>9</v>
      </c>
      <c r="B32" s="258" t="s">
        <v>3</v>
      </c>
      <c r="C32" s="321" t="s">
        <v>9</v>
      </c>
      <c r="D32" s="348"/>
      <c r="E32" s="243">
        <v>0</v>
      </c>
      <c r="F32" s="244"/>
      <c r="G32" s="286"/>
      <c r="H32" s="287">
        <v>2</v>
      </c>
      <c r="I32" s="288"/>
      <c r="J32" s="286"/>
      <c r="K32" s="287">
        <v>2</v>
      </c>
      <c r="L32" s="288"/>
      <c r="M32" s="239"/>
      <c r="N32" s="297"/>
      <c r="O32" s="317"/>
      <c r="P32" s="665" t="s">
        <v>213</v>
      </c>
      <c r="Q32" s="666"/>
      <c r="R32" s="667"/>
      <c r="S32" s="677" t="s">
        <v>222</v>
      </c>
      <c r="T32" s="678"/>
      <c r="U32" s="679"/>
      <c r="V32" s="707">
        <v>1</v>
      </c>
      <c r="W32" s="708"/>
      <c r="X32" s="709"/>
    </row>
    <row r="33" spans="1:24" ht="12.75" customHeight="1">
      <c r="A33" s="660">
        <v>9</v>
      </c>
      <c r="B33" s="301" t="s">
        <v>3</v>
      </c>
      <c r="C33" s="322" t="s">
        <v>157</v>
      </c>
      <c r="D33" s="276">
        <v>1</v>
      </c>
      <c r="E33" s="264"/>
      <c r="F33" s="265">
        <v>3</v>
      </c>
      <c r="G33" s="291">
        <v>3</v>
      </c>
      <c r="H33" s="292"/>
      <c r="I33" s="293">
        <v>1</v>
      </c>
      <c r="J33" s="291">
        <v>3</v>
      </c>
      <c r="K33" s="292"/>
      <c r="L33" s="293">
        <v>0</v>
      </c>
      <c r="M33" s="260"/>
      <c r="N33" s="261"/>
      <c r="O33" s="320"/>
      <c r="P33" s="668"/>
      <c r="Q33" s="669"/>
      <c r="R33" s="670"/>
      <c r="S33" s="680"/>
      <c r="T33" s="681"/>
      <c r="U33" s="682"/>
      <c r="V33" s="710"/>
      <c r="W33" s="711"/>
      <c r="X33" s="712"/>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8:AL9"/>
    <mergeCell ref="A10:A11"/>
    <mergeCell ref="AH10:AH11"/>
    <mergeCell ref="AI10:AI11"/>
    <mergeCell ref="AJ10:AJ11"/>
    <mergeCell ref="AK10:AK11"/>
    <mergeCell ref="A8:A9"/>
    <mergeCell ref="AH8:AH9"/>
    <mergeCell ref="AI8:AI9"/>
    <mergeCell ref="AJ8:AJ9"/>
    <mergeCell ref="AK8:AK9"/>
    <mergeCell ref="AJ6:AJ7"/>
    <mergeCell ref="AK6:AK7"/>
    <mergeCell ref="B1:AL1"/>
    <mergeCell ref="AE3:AG3"/>
    <mergeCell ref="AI3:AK3"/>
    <mergeCell ref="AL4:AL5"/>
    <mergeCell ref="AL6:AL7"/>
    <mergeCell ref="A4:A5"/>
    <mergeCell ref="AH4:AH5"/>
    <mergeCell ref="AI4:AI5"/>
    <mergeCell ref="AJ4:AJ5"/>
    <mergeCell ref="AK4:AK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28" workbookViewId="0">
      <selection activeCell="E85" sqref="E85"/>
    </sheetView>
  </sheetViews>
  <sheetFormatPr defaultColWidth="0.7109375" defaultRowHeight="12.75"/>
  <cols>
    <col min="1" max="2" width="0.7109375" style="77" customWidth="1"/>
    <col min="3" max="3" width="5.5703125" style="83" customWidth="1"/>
    <col min="4" max="4" width="14.140625" style="83" customWidth="1"/>
    <col min="5" max="5" width="27.5703125" style="83" customWidth="1"/>
    <col min="6" max="255" width="9.140625" style="2" customWidth="1"/>
    <col min="256" max="16384" width="0.7109375" style="2"/>
  </cols>
  <sheetData>
    <row r="1" spans="2:13">
      <c r="B1" s="52"/>
      <c r="C1" s="53" t="s">
        <v>48</v>
      </c>
      <c r="D1" s="54"/>
      <c r="E1" s="54" t="s">
        <v>0</v>
      </c>
      <c r="G1" s="55" t="s">
        <v>49</v>
      </c>
      <c r="H1" s="56"/>
      <c r="I1" s="56"/>
      <c r="J1" s="56"/>
      <c r="K1" s="56"/>
      <c r="L1" s="57"/>
      <c r="M1" s="58"/>
    </row>
    <row r="2" spans="2:13" ht="18">
      <c r="B2" s="59"/>
      <c r="C2" s="11">
        <v>1</v>
      </c>
      <c r="D2" s="60" t="s">
        <v>50</v>
      </c>
      <c r="E2" s="60" t="s">
        <v>51</v>
      </c>
      <c r="G2" s="61" t="s">
        <v>52</v>
      </c>
      <c r="H2" s="62"/>
      <c r="I2" s="62"/>
      <c r="J2" s="62"/>
      <c r="K2" s="62"/>
      <c r="L2" s="62"/>
      <c r="M2" s="63"/>
    </row>
    <row r="3" spans="2:13" ht="18">
      <c r="B3" s="59"/>
      <c r="C3" s="11">
        <v>2</v>
      </c>
      <c r="D3" s="64" t="s">
        <v>3</v>
      </c>
      <c r="E3" s="65" t="s">
        <v>53</v>
      </c>
      <c r="G3" s="66" t="s">
        <v>54</v>
      </c>
      <c r="H3" s="6"/>
      <c r="I3" s="6"/>
      <c r="J3" s="6"/>
      <c r="K3" s="6"/>
      <c r="L3" s="6"/>
      <c r="M3" s="67"/>
    </row>
    <row r="4" spans="2:13" ht="18">
      <c r="B4" s="59"/>
      <c r="C4" s="11">
        <v>3</v>
      </c>
      <c r="D4" s="68" t="s">
        <v>29</v>
      </c>
      <c r="E4" s="64" t="s">
        <v>55</v>
      </c>
      <c r="G4" s="66" t="s">
        <v>56</v>
      </c>
      <c r="H4" s="6"/>
      <c r="I4" s="6"/>
      <c r="J4" s="6"/>
      <c r="K4" s="6"/>
      <c r="L4" s="6"/>
      <c r="M4" s="67"/>
    </row>
    <row r="5" spans="2:13" ht="18">
      <c r="B5" s="59"/>
      <c r="C5" s="11">
        <v>4</v>
      </c>
      <c r="D5" s="64" t="s">
        <v>3</v>
      </c>
      <c r="E5" s="64" t="s">
        <v>57</v>
      </c>
      <c r="G5" s="66" t="s">
        <v>58</v>
      </c>
      <c r="H5" s="6"/>
      <c r="I5" s="6"/>
      <c r="J5" s="6"/>
      <c r="K5" s="6"/>
      <c r="L5" s="6"/>
      <c r="M5" s="67"/>
    </row>
    <row r="6" spans="2:13" ht="18">
      <c r="B6" s="59"/>
      <c r="C6" s="11">
        <v>5</v>
      </c>
      <c r="D6" s="68" t="s">
        <v>17</v>
      </c>
      <c r="E6" s="64" t="s">
        <v>38</v>
      </c>
      <c r="G6" s="66" t="s">
        <v>59</v>
      </c>
      <c r="H6" s="6"/>
      <c r="I6" s="6"/>
      <c r="J6" s="6"/>
      <c r="K6" s="6"/>
      <c r="L6" s="6"/>
      <c r="M6" s="67"/>
    </row>
    <row r="7" spans="2:13" ht="18">
      <c r="B7" s="59"/>
      <c r="C7" s="11">
        <v>6</v>
      </c>
      <c r="D7" s="64" t="s">
        <v>60</v>
      </c>
      <c r="E7" s="64" t="s">
        <v>61</v>
      </c>
      <c r="G7" s="69" t="s">
        <v>62</v>
      </c>
      <c r="H7" s="70"/>
      <c r="I7" s="70"/>
      <c r="J7" s="70"/>
      <c r="K7" s="70"/>
      <c r="L7" s="70"/>
      <c r="M7" s="71"/>
    </row>
    <row r="8" spans="2:13" ht="18">
      <c r="B8" s="59"/>
      <c r="C8" s="11">
        <v>7</v>
      </c>
      <c r="D8" s="64" t="s">
        <v>3</v>
      </c>
      <c r="E8" s="64" t="s">
        <v>4</v>
      </c>
    </row>
    <row r="9" spans="2:13" ht="18">
      <c r="B9" s="59"/>
      <c r="C9" s="11">
        <v>8</v>
      </c>
      <c r="D9" s="64" t="s">
        <v>63</v>
      </c>
      <c r="E9" s="64" t="s">
        <v>64</v>
      </c>
    </row>
    <row r="10" spans="2:13" ht="18">
      <c r="B10" s="59"/>
      <c r="C10" s="11">
        <v>9</v>
      </c>
      <c r="D10" s="64" t="s">
        <v>65</v>
      </c>
      <c r="E10" s="64" t="s">
        <v>66</v>
      </c>
    </row>
    <row r="11" spans="2:13" ht="18">
      <c r="B11" s="59"/>
      <c r="C11" s="11">
        <v>10</v>
      </c>
      <c r="D11" s="72" t="s">
        <v>29</v>
      </c>
      <c r="E11" s="60" t="s">
        <v>67</v>
      </c>
    </row>
    <row r="12" spans="2:13" ht="18">
      <c r="B12" s="59"/>
      <c r="C12" s="11">
        <v>11</v>
      </c>
      <c r="D12" s="64" t="s">
        <v>63</v>
      </c>
      <c r="E12" s="64" t="s">
        <v>68</v>
      </c>
    </row>
    <row r="13" spans="2:13" ht="18">
      <c r="B13" s="59"/>
      <c r="C13" s="11">
        <v>12</v>
      </c>
      <c r="D13" s="64" t="s">
        <v>13</v>
      </c>
      <c r="E13" s="64" t="s">
        <v>14</v>
      </c>
      <c r="H13" s="73"/>
      <c r="I13" s="74"/>
    </row>
    <row r="14" spans="2:13" ht="18">
      <c r="B14" s="59"/>
      <c r="C14" s="11">
        <v>13</v>
      </c>
      <c r="D14" s="64" t="s">
        <v>3</v>
      </c>
      <c r="E14" s="64" t="s">
        <v>69</v>
      </c>
    </row>
    <row r="15" spans="2:13" ht="18">
      <c r="B15" s="59"/>
      <c r="C15" s="11">
        <v>14</v>
      </c>
      <c r="D15" s="64" t="s">
        <v>60</v>
      </c>
      <c r="E15" s="64" t="s">
        <v>70</v>
      </c>
    </row>
    <row r="16" spans="2:13" ht="18">
      <c r="B16" s="59"/>
      <c r="C16" s="11">
        <v>15</v>
      </c>
      <c r="D16" s="64" t="s">
        <v>3</v>
      </c>
      <c r="E16" s="64" t="s">
        <v>23</v>
      </c>
    </row>
    <row r="17" spans="2:5" ht="18">
      <c r="B17" s="59"/>
      <c r="C17" s="11">
        <v>16</v>
      </c>
      <c r="D17" s="64" t="s">
        <v>3</v>
      </c>
      <c r="E17" s="60" t="s">
        <v>71</v>
      </c>
    </row>
    <row r="18" spans="2:5" ht="18">
      <c r="B18" s="59"/>
      <c r="C18" s="11">
        <v>17</v>
      </c>
      <c r="D18" s="60" t="s">
        <v>72</v>
      </c>
      <c r="E18" s="60" t="s">
        <v>73</v>
      </c>
    </row>
    <row r="19" spans="2:5" ht="18">
      <c r="B19" s="59"/>
      <c r="C19" s="11">
        <v>18</v>
      </c>
      <c r="D19" s="64" t="s">
        <v>3</v>
      </c>
      <c r="E19" s="64" t="s">
        <v>74</v>
      </c>
    </row>
    <row r="20" spans="2:5" ht="18">
      <c r="B20" s="59"/>
      <c r="C20" s="11">
        <v>19</v>
      </c>
      <c r="D20" s="68" t="s">
        <v>17</v>
      </c>
      <c r="E20" s="64" t="s">
        <v>18</v>
      </c>
    </row>
    <row r="21" spans="2:5" ht="18">
      <c r="B21" s="59"/>
      <c r="C21" s="11">
        <v>20</v>
      </c>
      <c r="D21" s="64" t="s">
        <v>3</v>
      </c>
      <c r="E21" s="64" t="s">
        <v>75</v>
      </c>
    </row>
    <row r="22" spans="2:5" ht="18">
      <c r="B22" s="59"/>
      <c r="C22" s="11">
        <v>21</v>
      </c>
      <c r="D22" s="64" t="s">
        <v>3</v>
      </c>
      <c r="E22" s="64" t="s">
        <v>76</v>
      </c>
    </row>
    <row r="23" spans="2:5" ht="18">
      <c r="B23" s="59"/>
      <c r="C23" s="11">
        <v>22</v>
      </c>
      <c r="D23" s="64" t="s">
        <v>77</v>
      </c>
      <c r="E23" s="64" t="s">
        <v>78</v>
      </c>
    </row>
    <row r="24" spans="2:5" ht="18">
      <c r="B24" s="59"/>
      <c r="C24" s="11">
        <v>23</v>
      </c>
      <c r="D24" s="68" t="s">
        <v>29</v>
      </c>
      <c r="E24" s="75" t="s">
        <v>79</v>
      </c>
    </row>
    <row r="25" spans="2:5" ht="18">
      <c r="B25" s="59"/>
      <c r="C25" s="11">
        <v>24</v>
      </c>
      <c r="D25" s="68" t="s">
        <v>29</v>
      </c>
      <c r="E25" s="64" t="s">
        <v>30</v>
      </c>
    </row>
    <row r="26" spans="2:5" ht="18">
      <c r="B26" s="59"/>
      <c r="C26" s="11">
        <v>25</v>
      </c>
      <c r="D26" s="68" t="s">
        <v>29</v>
      </c>
      <c r="E26" s="76" t="s">
        <v>80</v>
      </c>
    </row>
    <row r="27" spans="2:5">
      <c r="C27" s="11">
        <v>26</v>
      </c>
      <c r="D27" s="64" t="s">
        <v>13</v>
      </c>
      <c r="E27" s="64" t="s">
        <v>81</v>
      </c>
    </row>
    <row r="28" spans="2:5">
      <c r="C28" s="11">
        <v>27</v>
      </c>
      <c r="D28" s="64" t="s">
        <v>40</v>
      </c>
      <c r="E28" s="64" t="s">
        <v>20</v>
      </c>
    </row>
    <row r="29" spans="2:5">
      <c r="C29" s="11">
        <v>28</v>
      </c>
      <c r="D29" s="64" t="s">
        <v>3</v>
      </c>
      <c r="E29" s="75" t="s">
        <v>82</v>
      </c>
    </row>
    <row r="30" spans="2:5">
      <c r="C30" s="11">
        <v>29</v>
      </c>
      <c r="D30" s="64" t="s">
        <v>3</v>
      </c>
      <c r="E30" s="65" t="s">
        <v>82</v>
      </c>
    </row>
    <row r="31" spans="2:5">
      <c r="C31" s="11">
        <v>30</v>
      </c>
      <c r="D31" s="60" t="s">
        <v>83</v>
      </c>
      <c r="E31" s="78" t="s">
        <v>84</v>
      </c>
    </row>
    <row r="32" spans="2:5">
      <c r="C32" s="11">
        <v>31</v>
      </c>
      <c r="D32" s="68" t="s">
        <v>17</v>
      </c>
      <c r="E32" s="64" t="s">
        <v>85</v>
      </c>
    </row>
    <row r="33" spans="3:5">
      <c r="C33" s="11">
        <v>32</v>
      </c>
      <c r="D33" s="64" t="s">
        <v>3</v>
      </c>
      <c r="E33" s="60" t="s">
        <v>86</v>
      </c>
    </row>
    <row r="34" spans="3:5">
      <c r="C34" s="11">
        <v>33</v>
      </c>
      <c r="D34" s="64" t="s">
        <v>3</v>
      </c>
      <c r="E34" s="60" t="s">
        <v>87</v>
      </c>
    </row>
    <row r="35" spans="3:5">
      <c r="C35" s="11">
        <v>34</v>
      </c>
      <c r="D35" s="64" t="s">
        <v>3</v>
      </c>
      <c r="E35" s="64" t="s">
        <v>31</v>
      </c>
    </row>
    <row r="36" spans="3:5">
      <c r="C36" s="11">
        <v>35</v>
      </c>
      <c r="D36" s="64" t="s">
        <v>83</v>
      </c>
      <c r="E36" s="64" t="s">
        <v>88</v>
      </c>
    </row>
    <row r="37" spans="3:5">
      <c r="C37" s="11">
        <v>36</v>
      </c>
      <c r="D37" s="64" t="s">
        <v>3</v>
      </c>
      <c r="E37" s="64" t="s">
        <v>89</v>
      </c>
    </row>
    <row r="38" spans="3:5">
      <c r="C38" s="11">
        <v>37</v>
      </c>
      <c r="D38" s="68" t="s">
        <v>17</v>
      </c>
      <c r="E38" s="64" t="s">
        <v>90</v>
      </c>
    </row>
    <row r="39" spans="3:5">
      <c r="C39" s="11">
        <v>38</v>
      </c>
      <c r="D39" s="68" t="s">
        <v>17</v>
      </c>
      <c r="E39" s="64" t="s">
        <v>91</v>
      </c>
    </row>
    <row r="40" spans="3:5">
      <c r="C40" s="11">
        <v>39</v>
      </c>
      <c r="D40" s="68" t="s">
        <v>17</v>
      </c>
      <c r="E40" s="64" t="s">
        <v>92</v>
      </c>
    </row>
    <row r="41" spans="3:5">
      <c r="C41" s="11">
        <v>40</v>
      </c>
      <c r="D41" s="64" t="s">
        <v>93</v>
      </c>
      <c r="E41" s="65" t="s">
        <v>94</v>
      </c>
    </row>
    <row r="42" spans="3:5">
      <c r="C42" s="11">
        <v>41</v>
      </c>
      <c r="D42" s="60" t="s">
        <v>83</v>
      </c>
      <c r="E42" s="78" t="s">
        <v>95</v>
      </c>
    </row>
    <row r="43" spans="3:5">
      <c r="C43" s="11">
        <v>42</v>
      </c>
      <c r="D43" s="60" t="s">
        <v>96</v>
      </c>
      <c r="E43" s="60" t="s">
        <v>261</v>
      </c>
    </row>
    <row r="44" spans="3:5">
      <c r="C44" s="11">
        <v>43</v>
      </c>
      <c r="D44" s="64" t="s">
        <v>3</v>
      </c>
      <c r="E44" s="60" t="s">
        <v>97</v>
      </c>
    </row>
    <row r="45" spans="3:5">
      <c r="C45" s="11">
        <v>44</v>
      </c>
      <c r="D45" s="64" t="s">
        <v>3</v>
      </c>
      <c r="E45" s="60" t="s">
        <v>98</v>
      </c>
    </row>
    <row r="46" spans="3:5">
      <c r="C46" s="11">
        <v>45</v>
      </c>
      <c r="D46" s="64" t="s">
        <v>13</v>
      </c>
      <c r="E46" s="64" t="s">
        <v>99</v>
      </c>
    </row>
    <row r="47" spans="3:5">
      <c r="C47" s="11">
        <v>46</v>
      </c>
      <c r="D47" s="64" t="s">
        <v>3</v>
      </c>
      <c r="E47" s="64" t="s">
        <v>100</v>
      </c>
    </row>
    <row r="48" spans="3:5">
      <c r="C48" s="11">
        <v>47</v>
      </c>
      <c r="D48" s="64" t="s">
        <v>3</v>
      </c>
      <c r="E48" s="65" t="s">
        <v>101</v>
      </c>
    </row>
    <row r="49" spans="3:10">
      <c r="C49" s="11">
        <v>48</v>
      </c>
      <c r="D49" s="60" t="s">
        <v>83</v>
      </c>
      <c r="E49" s="60" t="s">
        <v>102</v>
      </c>
    </row>
    <row r="50" spans="3:10">
      <c r="C50" s="11">
        <v>49</v>
      </c>
      <c r="D50" s="64" t="s">
        <v>60</v>
      </c>
      <c r="E50" s="64" t="s">
        <v>103</v>
      </c>
    </row>
    <row r="51" spans="3:10">
      <c r="C51" s="11">
        <v>50</v>
      </c>
      <c r="D51" s="64" t="s">
        <v>3</v>
      </c>
      <c r="E51" s="64" t="s">
        <v>104</v>
      </c>
      <c r="J51" s="75"/>
    </row>
    <row r="52" spans="3:10">
      <c r="C52" s="11">
        <v>51</v>
      </c>
      <c r="D52" s="64" t="s">
        <v>3</v>
      </c>
      <c r="E52" s="65" t="s">
        <v>105</v>
      </c>
    </row>
    <row r="53" spans="3:10">
      <c r="C53" s="11">
        <v>52</v>
      </c>
      <c r="D53" s="64" t="s">
        <v>3</v>
      </c>
      <c r="E53" s="65" t="s">
        <v>106</v>
      </c>
    </row>
    <row r="54" spans="3:10">
      <c r="C54" s="11">
        <v>53</v>
      </c>
      <c r="D54" s="60" t="s">
        <v>107</v>
      </c>
      <c r="E54" s="60" t="s">
        <v>108</v>
      </c>
    </row>
    <row r="55" spans="3:10">
      <c r="C55" s="11">
        <v>54</v>
      </c>
      <c r="D55" s="64" t="s">
        <v>60</v>
      </c>
      <c r="E55" s="64" t="s">
        <v>109</v>
      </c>
    </row>
    <row r="56" spans="3:10">
      <c r="C56" s="11">
        <v>55</v>
      </c>
      <c r="D56" s="64" t="s">
        <v>3</v>
      </c>
      <c r="E56" s="65" t="s">
        <v>110</v>
      </c>
    </row>
    <row r="57" spans="3:10">
      <c r="C57" s="11">
        <v>56</v>
      </c>
      <c r="D57" s="60" t="s">
        <v>83</v>
      </c>
      <c r="E57" s="60" t="s">
        <v>111</v>
      </c>
    </row>
    <row r="58" spans="3:10">
      <c r="C58" s="11">
        <v>57</v>
      </c>
      <c r="D58" s="60" t="s">
        <v>17</v>
      </c>
      <c r="E58" s="60" t="s">
        <v>112</v>
      </c>
    </row>
    <row r="59" spans="3:10">
      <c r="C59" s="11">
        <v>58</v>
      </c>
      <c r="D59" s="60" t="s">
        <v>83</v>
      </c>
      <c r="E59" s="78" t="s">
        <v>113</v>
      </c>
    </row>
    <row r="60" spans="3:10">
      <c r="C60" s="11">
        <v>59</v>
      </c>
      <c r="D60" s="64" t="s">
        <v>3</v>
      </c>
      <c r="E60" s="60" t="s">
        <v>43</v>
      </c>
    </row>
    <row r="61" spans="3:10">
      <c r="C61" s="11">
        <v>60</v>
      </c>
      <c r="D61" s="64" t="s">
        <v>114</v>
      </c>
      <c r="E61" s="73" t="s">
        <v>115</v>
      </c>
    </row>
    <row r="62" spans="3:10">
      <c r="C62" s="11">
        <v>61</v>
      </c>
      <c r="D62" s="64" t="s">
        <v>3</v>
      </c>
      <c r="E62" s="60" t="s">
        <v>116</v>
      </c>
    </row>
    <row r="63" spans="3:10">
      <c r="C63" s="11">
        <v>62</v>
      </c>
      <c r="D63" s="60" t="s">
        <v>117</v>
      </c>
      <c r="E63" s="60" t="s">
        <v>118</v>
      </c>
    </row>
    <row r="64" spans="3:10">
      <c r="C64" s="11">
        <v>63</v>
      </c>
      <c r="D64" s="68" t="s">
        <v>17</v>
      </c>
      <c r="E64" s="75" t="s">
        <v>119</v>
      </c>
    </row>
    <row r="65" spans="3:15">
      <c r="C65" s="11">
        <v>64</v>
      </c>
      <c r="D65" s="64" t="s">
        <v>3</v>
      </c>
      <c r="E65" s="76" t="s">
        <v>120</v>
      </c>
    </row>
    <row r="66" spans="3:15">
      <c r="C66" s="11">
        <v>65</v>
      </c>
      <c r="D66" s="64" t="s">
        <v>13</v>
      </c>
      <c r="E66" s="64" t="s">
        <v>121</v>
      </c>
    </row>
    <row r="67" spans="3:15">
      <c r="C67" s="11">
        <v>66</v>
      </c>
      <c r="D67" s="64" t="s">
        <v>72</v>
      </c>
      <c r="E67" s="75" t="s">
        <v>122</v>
      </c>
    </row>
    <row r="68" spans="3:15">
      <c r="C68" s="11">
        <v>67</v>
      </c>
      <c r="D68" s="64" t="s">
        <v>3</v>
      </c>
      <c r="E68" s="64" t="s">
        <v>123</v>
      </c>
    </row>
    <row r="69" spans="3:15">
      <c r="C69" s="11">
        <v>68</v>
      </c>
      <c r="D69" s="64" t="s">
        <v>36</v>
      </c>
      <c r="E69" s="65" t="s">
        <v>37</v>
      </c>
    </row>
    <row r="70" spans="3:15">
      <c r="C70" s="11">
        <v>69</v>
      </c>
      <c r="D70" s="64" t="s">
        <v>40</v>
      </c>
      <c r="E70" s="78" t="s">
        <v>124</v>
      </c>
    </row>
    <row r="71" spans="3:15">
      <c r="C71" s="11">
        <v>70</v>
      </c>
      <c r="D71" s="64" t="s">
        <v>26</v>
      </c>
      <c r="E71" s="65" t="s">
        <v>125</v>
      </c>
    </row>
    <row r="72" spans="3:15">
      <c r="C72" s="11">
        <v>71</v>
      </c>
      <c r="D72" s="68" t="s">
        <v>29</v>
      </c>
      <c r="E72" s="64" t="s">
        <v>126</v>
      </c>
    </row>
    <row r="73" spans="3:15">
      <c r="C73" s="11">
        <v>72</v>
      </c>
      <c r="D73" s="64" t="s">
        <v>3</v>
      </c>
      <c r="E73" s="64" t="s">
        <v>127</v>
      </c>
    </row>
    <row r="74" spans="3:15">
      <c r="C74" s="11">
        <v>73</v>
      </c>
      <c r="D74" s="64" t="s">
        <v>13</v>
      </c>
      <c r="E74" s="65" t="s">
        <v>128</v>
      </c>
    </row>
    <row r="75" spans="3:15">
      <c r="C75" s="11">
        <v>74</v>
      </c>
      <c r="D75" s="68" t="s">
        <v>17</v>
      </c>
      <c r="E75" s="60" t="s">
        <v>44</v>
      </c>
    </row>
    <row r="76" spans="3:15">
      <c r="C76" s="11">
        <v>75</v>
      </c>
      <c r="D76" s="64" t="s">
        <v>26</v>
      </c>
      <c r="E76" s="65" t="s">
        <v>129</v>
      </c>
      <c r="O76" s="2" t="s">
        <v>262</v>
      </c>
    </row>
    <row r="77" spans="3:15">
      <c r="C77" s="11">
        <v>76</v>
      </c>
      <c r="D77" s="64" t="s">
        <v>26</v>
      </c>
      <c r="E77" s="65" t="s">
        <v>130</v>
      </c>
    </row>
    <row r="78" spans="3:15">
      <c r="C78" s="11">
        <v>77</v>
      </c>
      <c r="D78" s="64" t="s">
        <v>3</v>
      </c>
      <c r="E78" s="64" t="s">
        <v>131</v>
      </c>
    </row>
    <row r="79" spans="3:15">
      <c r="C79" s="11">
        <v>78</v>
      </c>
      <c r="D79" s="64" t="s">
        <v>24</v>
      </c>
      <c r="E79" s="64" t="s">
        <v>25</v>
      </c>
    </row>
    <row r="80" spans="3:15">
      <c r="C80" s="11">
        <v>79</v>
      </c>
      <c r="D80" s="64" t="s">
        <v>40</v>
      </c>
      <c r="E80" s="78" t="s">
        <v>132</v>
      </c>
    </row>
    <row r="81" spans="3:5">
      <c r="C81" s="11">
        <v>80</v>
      </c>
      <c r="D81" s="64" t="s">
        <v>13</v>
      </c>
      <c r="E81" s="60" t="s">
        <v>133</v>
      </c>
    </row>
    <row r="82" spans="3:5">
      <c r="C82" s="11">
        <v>81</v>
      </c>
      <c r="D82" s="64" t="s">
        <v>3</v>
      </c>
      <c r="E82" s="60" t="s">
        <v>134</v>
      </c>
    </row>
    <row r="83" spans="3:5">
      <c r="C83" s="11">
        <v>82</v>
      </c>
      <c r="D83" s="68" t="s">
        <v>17</v>
      </c>
      <c r="E83" s="79" t="s">
        <v>135</v>
      </c>
    </row>
    <row r="84" spans="3:5">
      <c r="C84" s="11">
        <v>83</v>
      </c>
      <c r="D84" s="64" t="s">
        <v>3</v>
      </c>
      <c r="E84" s="60" t="s">
        <v>136</v>
      </c>
    </row>
    <row r="85" spans="3:5">
      <c r="C85" s="11">
        <v>84</v>
      </c>
      <c r="D85" s="68" t="s">
        <v>17</v>
      </c>
      <c r="E85" s="60" t="s">
        <v>46</v>
      </c>
    </row>
    <row r="86" spans="3:5">
      <c r="C86" s="11">
        <v>85</v>
      </c>
      <c r="D86" s="64" t="s">
        <v>3</v>
      </c>
      <c r="E86" s="80" t="s">
        <v>137</v>
      </c>
    </row>
    <row r="87" spans="3:5">
      <c r="C87" s="11">
        <v>86</v>
      </c>
      <c r="D87" s="60" t="s">
        <v>83</v>
      </c>
      <c r="E87" s="60" t="s">
        <v>138</v>
      </c>
    </row>
    <row r="88" spans="3:5">
      <c r="C88" s="11">
        <v>87</v>
      </c>
      <c r="D88" s="64" t="s">
        <v>3</v>
      </c>
      <c r="E88" s="60" t="s">
        <v>19</v>
      </c>
    </row>
    <row r="89" spans="3:5">
      <c r="C89" s="11">
        <v>88</v>
      </c>
      <c r="D89" s="64" t="s">
        <v>3</v>
      </c>
      <c r="E89" s="80" t="s">
        <v>16</v>
      </c>
    </row>
    <row r="90" spans="3:5">
      <c r="C90" s="11">
        <v>89</v>
      </c>
      <c r="D90" s="64" t="s">
        <v>13</v>
      </c>
      <c r="E90" s="64" t="s">
        <v>139</v>
      </c>
    </row>
    <row r="91" spans="3:5">
      <c r="C91" s="11">
        <v>90</v>
      </c>
      <c r="D91" s="64" t="s">
        <v>3</v>
      </c>
      <c r="E91" s="64" t="s">
        <v>9</v>
      </c>
    </row>
    <row r="92" spans="3:5">
      <c r="C92" s="11">
        <v>91</v>
      </c>
      <c r="D92" s="60" t="s">
        <v>83</v>
      </c>
      <c r="E92" s="60" t="s">
        <v>140</v>
      </c>
    </row>
    <row r="93" spans="3:5">
      <c r="C93" s="11">
        <v>92</v>
      </c>
      <c r="D93" s="64" t="s">
        <v>3</v>
      </c>
      <c r="E93" s="60" t="s">
        <v>141</v>
      </c>
    </row>
    <row r="94" spans="3:5">
      <c r="C94" s="11">
        <v>93</v>
      </c>
      <c r="D94" s="60" t="s">
        <v>3</v>
      </c>
      <c r="E94" s="60" t="s">
        <v>39</v>
      </c>
    </row>
    <row r="95" spans="3:5">
      <c r="C95" s="11">
        <v>94</v>
      </c>
      <c r="D95" s="64" t="s">
        <v>3</v>
      </c>
      <c r="E95" s="64" t="s">
        <v>142</v>
      </c>
    </row>
    <row r="96" spans="3:5">
      <c r="C96" s="11">
        <v>95</v>
      </c>
      <c r="D96" s="60" t="s">
        <v>143</v>
      </c>
      <c r="E96" s="60" t="s">
        <v>144</v>
      </c>
    </row>
    <row r="97" spans="3:5">
      <c r="C97" s="11">
        <v>96</v>
      </c>
      <c r="D97" s="64" t="s">
        <v>3</v>
      </c>
      <c r="E97" s="60" t="s">
        <v>145</v>
      </c>
    </row>
    <row r="98" spans="3:5">
      <c r="C98" s="11">
        <v>97</v>
      </c>
      <c r="D98" s="64" t="s">
        <v>146</v>
      </c>
      <c r="E98" s="60" t="s">
        <v>147</v>
      </c>
    </row>
    <row r="99" spans="3:5">
      <c r="C99" s="11">
        <v>98</v>
      </c>
      <c r="D99" s="68" t="s">
        <v>29</v>
      </c>
      <c r="E99" s="64" t="s">
        <v>148</v>
      </c>
    </row>
    <row r="100" spans="3:5">
      <c r="C100" s="11">
        <v>99</v>
      </c>
      <c r="D100" s="64" t="s">
        <v>3</v>
      </c>
      <c r="E100" s="60" t="s">
        <v>33</v>
      </c>
    </row>
    <row r="101" spans="3:5">
      <c r="C101" s="11">
        <v>100</v>
      </c>
      <c r="D101" s="64" t="s">
        <v>3</v>
      </c>
      <c r="E101" s="64" t="s">
        <v>11</v>
      </c>
    </row>
    <row r="102" spans="3:5">
      <c r="C102" s="11">
        <v>101</v>
      </c>
      <c r="D102" s="64" t="s">
        <v>13</v>
      </c>
      <c r="E102" s="64" t="s">
        <v>45</v>
      </c>
    </row>
    <row r="103" spans="3:5">
      <c r="C103" s="11">
        <v>102</v>
      </c>
      <c r="D103" s="64" t="s">
        <v>3</v>
      </c>
      <c r="E103" s="60" t="s">
        <v>149</v>
      </c>
    </row>
    <row r="104" spans="3:5">
      <c r="C104" s="11">
        <v>103</v>
      </c>
      <c r="D104" s="60" t="s">
        <v>83</v>
      </c>
      <c r="E104" s="60" t="s">
        <v>150</v>
      </c>
    </row>
    <row r="105" spans="3:5">
      <c r="C105" s="11">
        <v>104</v>
      </c>
      <c r="D105" s="64" t="s">
        <v>60</v>
      </c>
      <c r="E105" s="64" t="s">
        <v>151</v>
      </c>
    </row>
    <row r="106" spans="3:5">
      <c r="C106" s="11">
        <v>105</v>
      </c>
      <c r="D106" s="60" t="s">
        <v>143</v>
      </c>
      <c r="E106" s="60" t="s">
        <v>152</v>
      </c>
    </row>
    <row r="107" spans="3:5">
      <c r="C107" s="11">
        <v>106</v>
      </c>
      <c r="D107" s="81" t="s">
        <v>26</v>
      </c>
      <c r="E107" s="60" t="s">
        <v>153</v>
      </c>
    </row>
    <row r="108" spans="3:5">
      <c r="C108" s="11">
        <v>107</v>
      </c>
      <c r="D108" s="64" t="s">
        <v>3</v>
      </c>
      <c r="E108" s="64" t="s">
        <v>154</v>
      </c>
    </row>
    <row r="109" spans="3:5">
      <c r="C109" s="11">
        <v>108</v>
      </c>
      <c r="D109" s="68" t="s">
        <v>17</v>
      </c>
      <c r="E109" s="64" t="s">
        <v>155</v>
      </c>
    </row>
    <row r="110" spans="3:5">
      <c r="C110" s="11">
        <v>109</v>
      </c>
      <c r="D110" s="64" t="s">
        <v>3</v>
      </c>
      <c r="E110" s="64" t="s">
        <v>156</v>
      </c>
    </row>
    <row r="111" spans="3:5">
      <c r="C111" s="11">
        <v>110</v>
      </c>
      <c r="D111" s="64" t="s">
        <v>3</v>
      </c>
      <c r="E111" s="82" t="s">
        <v>157</v>
      </c>
    </row>
    <row r="112" spans="3:5">
      <c r="C112" s="11">
        <v>111</v>
      </c>
      <c r="D112" s="81" t="s">
        <v>158</v>
      </c>
      <c r="E112" s="60" t="s">
        <v>159</v>
      </c>
    </row>
    <row r="113" spans="3:5">
      <c r="C113" s="11">
        <v>112</v>
      </c>
      <c r="D113" s="68" t="s">
        <v>17</v>
      </c>
      <c r="E113" s="64" t="s">
        <v>27</v>
      </c>
    </row>
    <row r="114" spans="3:5">
      <c r="C114" s="11">
        <v>113</v>
      </c>
      <c r="D114" s="64" t="s">
        <v>13</v>
      </c>
      <c r="E114" s="60" t="s">
        <v>160</v>
      </c>
    </row>
    <row r="115" spans="3:5">
      <c r="C115" s="11">
        <v>114</v>
      </c>
      <c r="D115" s="68" t="s">
        <v>17</v>
      </c>
      <c r="E115" s="64" t="s">
        <v>161</v>
      </c>
    </row>
    <row r="116" spans="3:5">
      <c r="C116" s="11">
        <v>115</v>
      </c>
      <c r="D116" s="72" t="s">
        <v>114</v>
      </c>
      <c r="E116" s="72" t="s">
        <v>162</v>
      </c>
    </row>
    <row r="117" spans="3:5">
      <c r="C117" s="11">
        <v>116</v>
      </c>
      <c r="D117" s="64" t="s">
        <v>3</v>
      </c>
      <c r="E117" s="82" t="s">
        <v>163</v>
      </c>
    </row>
    <row r="118" spans="3:5">
      <c r="C118" s="11">
        <v>117</v>
      </c>
      <c r="D118" s="64" t="s">
        <v>164</v>
      </c>
      <c r="E118" s="64" t="s">
        <v>165</v>
      </c>
    </row>
    <row r="119" spans="3:5">
      <c r="C119" s="11">
        <v>118</v>
      </c>
      <c r="D119" s="64" t="s">
        <v>3</v>
      </c>
      <c r="E119" s="60" t="s">
        <v>166</v>
      </c>
    </row>
    <row r="120" spans="3:5">
      <c r="C120" s="11">
        <v>119</v>
      </c>
      <c r="D120" s="60" t="s">
        <v>83</v>
      </c>
      <c r="E120" s="60" t="s">
        <v>167</v>
      </c>
    </row>
    <row r="121" spans="3:5">
      <c r="C121" s="60"/>
      <c r="D121" s="60"/>
      <c r="E121" s="60"/>
    </row>
    <row r="122" spans="3:5">
      <c r="C122" s="60"/>
      <c r="D122" s="60"/>
      <c r="E122" s="60"/>
    </row>
    <row r="123" spans="3:5">
      <c r="C123" s="60"/>
      <c r="D123" s="60"/>
      <c r="E123" s="60"/>
    </row>
    <row r="124" spans="3:5">
      <c r="C124" s="60"/>
      <c r="D124" s="60"/>
      <c r="E124" s="60"/>
    </row>
    <row r="125" spans="3:5">
      <c r="C125" s="60"/>
      <c r="D125" s="60"/>
      <c r="E125" s="60"/>
    </row>
    <row r="126" spans="3:5">
      <c r="C126" s="60"/>
      <c r="D126" s="60"/>
      <c r="E126" s="60"/>
    </row>
    <row r="127" spans="3:5">
      <c r="C127" s="60"/>
      <c r="D127" s="60"/>
      <c r="E127" s="60"/>
    </row>
    <row r="128" spans="3:5">
      <c r="C128" s="60"/>
      <c r="D128" s="60"/>
      <c r="E128" s="60"/>
    </row>
    <row r="129" spans="3:5">
      <c r="C129" s="60"/>
      <c r="D129" s="60"/>
      <c r="E129" s="60"/>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 E86" name="Diapazons1_9_2"/>
    <protectedRange sqref="E88" name="Diapazons1"/>
    <protectedRange sqref="E89" name="Diapazons1_1"/>
    <protectedRange sqref="E90" name="Diapazons1_3"/>
    <protectedRange sqref="E91" name="Diapazons1_6"/>
    <protectedRange sqref="E113" name="Diapazons1_2"/>
    <protectedRange sqref="E114" name="Diapazons1_4"/>
    <protectedRange sqref="E115" name="Diapazons1_8"/>
    <protectedRange sqref="E116" name="Diapazons1_10"/>
    <protectedRange sqref="E117" name="Diapazons1_12"/>
  </protectedRanges>
  <conditionalFormatting sqref="E84 C84 C86 C88 C90 C92 C94 C96 C98 C100 C102 C104 C106 C108 C110 C112 C114 C116 C118 C120">
    <cfRule type="expression" dxfId="1300" priority="31" stopIfTrue="1">
      <formula>K85=1</formula>
    </cfRule>
    <cfRule type="expression" dxfId="1299" priority="32" stopIfTrue="1">
      <formula>K85=2</formula>
    </cfRule>
    <cfRule type="expression" dxfId="1298" priority="33" stopIfTrue="1">
      <formula>K85=3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1297" priority="70" stopIfTrue="1">
      <formula>K3=1</formula>
    </cfRule>
    <cfRule type="expression" dxfId="1296" priority="71" stopIfTrue="1">
      <formula>K3=2</formula>
    </cfRule>
    <cfRule type="expression" dxfId="1295" priority="72" stopIfTrue="1">
      <formula>K3=3</formula>
    </cfRule>
  </conditionalFormatting>
  <conditionalFormatting sqref="E66">
    <cfRule type="expression" dxfId="1294" priority="67" stopIfTrue="1">
      <formula>L66=1</formula>
    </cfRule>
    <cfRule type="expression" dxfId="1293" priority="68" stopIfTrue="1">
      <formula>L66=2</formula>
    </cfRule>
    <cfRule type="expression" dxfId="1292" priority="69" stopIfTrue="1">
      <formula>L66=3</formula>
    </cfRule>
  </conditionalFormatting>
  <conditionalFormatting sqref="E67:E69">
    <cfRule type="expression" dxfId="1291" priority="64" stopIfTrue="1">
      <formula>L67=1</formula>
    </cfRule>
    <cfRule type="expression" dxfId="1290" priority="65" stopIfTrue="1">
      <formula>L67=2</formula>
    </cfRule>
    <cfRule type="expression" dxfId="1289" priority="66" stopIfTrue="1">
      <formula>L67=3</formula>
    </cfRule>
  </conditionalFormatting>
  <conditionalFormatting sqref="C2 C4 C6 C8 C10 C12 C14 C16 C18 C20 C22 C24 C26 C28 C30 C32 C34 C36 C38 C40 C42 C44 C46 C48 C50 C52 C54 C56 C58 C60 C62 C64 C66 C68 C70 C72 C74 C76 C78 C80 C82">
    <cfRule type="expression" dxfId="1288" priority="49" stopIfTrue="1">
      <formula>K2=1</formula>
    </cfRule>
    <cfRule type="expression" dxfId="1287" priority="50" stopIfTrue="1">
      <formula>K2=2</formula>
    </cfRule>
    <cfRule type="expression" dxfId="1286" priority="51" stopIfTrue="1">
      <formula>K2=3</formula>
    </cfRule>
  </conditionalFormatting>
  <conditionalFormatting sqref="E77:E78">
    <cfRule type="expression" dxfId="1285" priority="61" stopIfTrue="1">
      <formula>L77=1</formula>
    </cfRule>
    <cfRule type="expression" dxfId="1284" priority="62" stopIfTrue="1">
      <formula>L77=2</formula>
    </cfRule>
    <cfRule type="expression" dxfId="1283" priority="63" stopIfTrue="1">
      <formula>L77=3</formula>
    </cfRule>
  </conditionalFormatting>
  <conditionalFormatting sqref="E70">
    <cfRule type="expression" dxfId="1282" priority="58" stopIfTrue="1">
      <formula>L70=1</formula>
    </cfRule>
    <cfRule type="expression" dxfId="1281" priority="59" stopIfTrue="1">
      <formula>L70=2</formula>
    </cfRule>
    <cfRule type="expression" dxfId="1280" priority="60" stopIfTrue="1">
      <formula>L70=3</formula>
    </cfRule>
  </conditionalFormatting>
  <conditionalFormatting sqref="E71">
    <cfRule type="expression" dxfId="1279" priority="55" stopIfTrue="1">
      <formula>L72=1</formula>
    </cfRule>
    <cfRule type="expression" dxfId="1278" priority="56" stopIfTrue="1">
      <formula>L72=2</formula>
    </cfRule>
    <cfRule type="expression" dxfId="1277" priority="57" stopIfTrue="1">
      <formula>L72=3</formula>
    </cfRule>
  </conditionalFormatting>
  <conditionalFormatting sqref="E72:E76">
    <cfRule type="expression" dxfId="1276" priority="52" stopIfTrue="1">
      <formula>L73=1</formula>
    </cfRule>
    <cfRule type="expression" dxfId="1275" priority="53" stopIfTrue="1">
      <formula>L73=2</formula>
    </cfRule>
    <cfRule type="expression" dxfId="1274" priority="54" stopIfTrue="1">
      <formula>L73=3</formula>
    </cfRule>
  </conditionalFormatting>
  <conditionalFormatting sqref="E79">
    <cfRule type="expression" dxfId="1273" priority="46" stopIfTrue="1">
      <formula>L79=1</formula>
    </cfRule>
    <cfRule type="expression" dxfId="1272" priority="47" stopIfTrue="1">
      <formula>L79=2</formula>
    </cfRule>
    <cfRule type="expression" dxfId="1271" priority="48" stopIfTrue="1">
      <formula>L79=3</formula>
    </cfRule>
  </conditionalFormatting>
  <conditionalFormatting sqref="E80">
    <cfRule type="expression" dxfId="1270" priority="43" stopIfTrue="1">
      <formula>M80=1</formula>
    </cfRule>
    <cfRule type="expression" dxfId="1269" priority="44" stopIfTrue="1">
      <formula>M80=2</formula>
    </cfRule>
    <cfRule type="expression" dxfId="1268" priority="45" stopIfTrue="1">
      <formula>M80=3</formula>
    </cfRule>
  </conditionalFormatting>
  <conditionalFormatting sqref="E81">
    <cfRule type="expression" dxfId="1267" priority="40" stopIfTrue="1">
      <formula>M81=1</formula>
    </cfRule>
    <cfRule type="expression" dxfId="1266" priority="41" stopIfTrue="1">
      <formula>M81=2</formula>
    </cfRule>
    <cfRule type="expression" dxfId="1265" priority="42" stopIfTrue="1">
      <formula>M81=3</formula>
    </cfRule>
  </conditionalFormatting>
  <conditionalFormatting sqref="E82">
    <cfRule type="expression" dxfId="1264" priority="37" stopIfTrue="1">
      <formula>M82=1</formula>
    </cfRule>
    <cfRule type="expression" dxfId="1263" priority="38" stopIfTrue="1">
      <formula>M82=2</formula>
    </cfRule>
    <cfRule type="expression" dxfId="1262" priority="39" stopIfTrue="1">
      <formula>M82=3</formula>
    </cfRule>
  </conditionalFormatting>
  <conditionalFormatting sqref="E83">
    <cfRule type="expression" dxfId="1261" priority="34" stopIfTrue="1">
      <formula>M83=1</formula>
    </cfRule>
    <cfRule type="expression" dxfId="1260" priority="35" stopIfTrue="1">
      <formula>M83=2</formula>
    </cfRule>
    <cfRule type="expression" dxfId="1259" priority="36" stopIfTrue="1">
      <formula>M83=3</formula>
    </cfRule>
  </conditionalFormatting>
  <conditionalFormatting sqref="E86">
    <cfRule type="expression" dxfId="1258" priority="28" stopIfTrue="1">
      <formula>M86=1</formula>
    </cfRule>
    <cfRule type="expression" dxfId="1257" priority="29" stopIfTrue="1">
      <formula>M86=2</formula>
    </cfRule>
    <cfRule type="expression" dxfId="1256" priority="30" stopIfTrue="1">
      <formula>M86=3</formula>
    </cfRule>
  </conditionalFormatting>
  <conditionalFormatting sqref="E88">
    <cfRule type="expression" dxfId="1255" priority="25" stopIfTrue="1">
      <formula>M88=1</formula>
    </cfRule>
    <cfRule type="expression" dxfId="1254" priority="26" stopIfTrue="1">
      <formula>M88=2</formula>
    </cfRule>
    <cfRule type="expression" dxfId="1253" priority="27" stopIfTrue="1">
      <formula>M88=3</formula>
    </cfRule>
  </conditionalFormatting>
  <conditionalFormatting sqref="E89">
    <cfRule type="expression" dxfId="1252" priority="22" stopIfTrue="1">
      <formula>M89=1</formula>
    </cfRule>
    <cfRule type="expression" dxfId="1251" priority="23" stopIfTrue="1">
      <formula>M89=2</formula>
    </cfRule>
    <cfRule type="expression" dxfId="1250" priority="24" stopIfTrue="1">
      <formula>M89=3</formula>
    </cfRule>
  </conditionalFormatting>
  <conditionalFormatting sqref="E91">
    <cfRule type="expression" dxfId="1249" priority="16" stopIfTrue="1">
      <formula>M91=1</formula>
    </cfRule>
    <cfRule type="expression" dxfId="1248" priority="17" stopIfTrue="1">
      <formula>M91=2</formula>
    </cfRule>
    <cfRule type="expression" dxfId="1247" priority="18" stopIfTrue="1">
      <formula>M91=3</formula>
    </cfRule>
  </conditionalFormatting>
  <conditionalFormatting sqref="E90">
    <cfRule type="expression" dxfId="1246" priority="19" stopIfTrue="1">
      <formula>M90=1</formula>
    </cfRule>
    <cfRule type="expression" dxfId="1245" priority="20" stopIfTrue="1">
      <formula>M90=2</formula>
    </cfRule>
    <cfRule type="expression" dxfId="1244" priority="21" stopIfTrue="1">
      <formula>M90=3</formula>
    </cfRule>
  </conditionalFormatting>
  <conditionalFormatting sqref="E113">
    <cfRule type="expression" dxfId="1243" priority="13" stopIfTrue="1">
      <formula>M113=1</formula>
    </cfRule>
    <cfRule type="expression" dxfId="1242" priority="14" stopIfTrue="1">
      <formula>M113=2</formula>
    </cfRule>
    <cfRule type="expression" dxfId="1241" priority="15" stopIfTrue="1">
      <formula>M113=3</formula>
    </cfRule>
  </conditionalFormatting>
  <conditionalFormatting sqref="E114">
    <cfRule type="expression" dxfId="1240" priority="10" stopIfTrue="1">
      <formula>M114=1</formula>
    </cfRule>
    <cfRule type="expression" dxfId="1239" priority="11" stopIfTrue="1">
      <formula>M114=2</formula>
    </cfRule>
    <cfRule type="expression" dxfId="1238" priority="12" stopIfTrue="1">
      <formula>M114=3</formula>
    </cfRule>
  </conditionalFormatting>
  <conditionalFormatting sqref="E115">
    <cfRule type="expression" dxfId="1237" priority="7" stopIfTrue="1">
      <formula>M115=1</formula>
    </cfRule>
    <cfRule type="expression" dxfId="1236" priority="8" stopIfTrue="1">
      <formula>M115=2</formula>
    </cfRule>
    <cfRule type="expression" dxfId="1235" priority="9" stopIfTrue="1">
      <formula>M115=3</formula>
    </cfRule>
  </conditionalFormatting>
  <conditionalFormatting sqref="E116">
    <cfRule type="expression" dxfId="1234" priority="4" stopIfTrue="1">
      <formula>M116=1</formula>
    </cfRule>
    <cfRule type="expression" dxfId="1233" priority="5" stopIfTrue="1">
      <formula>M116=2</formula>
    </cfRule>
    <cfRule type="expression" dxfId="1232" priority="6" stopIfTrue="1">
      <formula>M116=3</formula>
    </cfRule>
  </conditionalFormatting>
  <conditionalFormatting sqref="E117">
    <cfRule type="expression" dxfId="1231" priority="1" stopIfTrue="1">
      <formula>M117=1</formula>
    </cfRule>
    <cfRule type="expression" dxfId="1230" priority="2" stopIfTrue="1">
      <formula>M117=2</formula>
    </cfRule>
    <cfRule type="expression" dxfId="1229" priority="3" stopIfTrue="1">
      <formula>M117=3</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38"/>
  <sheetViews>
    <sheetView tabSelected="1" topLeftCell="B1" workbookViewId="0">
      <selection activeCell="U6" sqref="U6"/>
    </sheetView>
  </sheetViews>
  <sheetFormatPr defaultColWidth="4.28515625" defaultRowHeight="14.25"/>
  <cols>
    <col min="1" max="1" width="14.28515625" style="1" customWidth="1"/>
    <col min="2" max="2" width="27.140625" style="2" customWidth="1"/>
    <col min="3" max="20" width="3.85546875" style="51" customWidth="1"/>
    <col min="21" max="22" width="6.7109375" style="51"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c r="B1" s="722" t="s">
        <v>168</v>
      </c>
      <c r="C1" s="722"/>
      <c r="D1" s="722"/>
      <c r="E1" s="722"/>
      <c r="F1" s="722"/>
      <c r="G1" s="722"/>
      <c r="H1" s="722"/>
      <c r="I1" s="722"/>
      <c r="J1" s="722"/>
      <c r="K1" s="722"/>
      <c r="L1" s="722"/>
      <c r="M1" s="722"/>
      <c r="N1" s="722"/>
      <c r="O1" s="722"/>
      <c r="P1" s="722"/>
      <c r="Q1" s="722"/>
      <c r="R1" s="722"/>
      <c r="S1" s="722"/>
      <c r="T1" s="722"/>
      <c r="U1" s="722"/>
      <c r="V1" s="722"/>
    </row>
    <row r="2" spans="1:252" ht="29.25" customHeight="1">
      <c r="A2" s="3"/>
      <c r="B2" s="4"/>
      <c r="C2" s="5"/>
      <c r="D2" s="5"/>
      <c r="E2" s="5"/>
      <c r="F2" s="5"/>
      <c r="G2" s="723" t="s">
        <v>320</v>
      </c>
      <c r="H2" s="723"/>
      <c r="I2" s="723"/>
      <c r="J2" s="723"/>
      <c r="K2" s="723"/>
      <c r="L2" s="723"/>
      <c r="M2" s="723"/>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c r="A3" s="7"/>
      <c r="B3" s="8" t="s">
        <v>0</v>
      </c>
      <c r="C3" s="724" t="s">
        <v>202</v>
      </c>
      <c r="D3" s="724"/>
      <c r="E3" s="724" t="s">
        <v>255</v>
      </c>
      <c r="F3" s="724"/>
      <c r="G3" s="724" t="s">
        <v>256</v>
      </c>
      <c r="H3" s="724"/>
      <c r="I3" s="724" t="s">
        <v>257</v>
      </c>
      <c r="J3" s="724"/>
      <c r="K3" s="724" t="s">
        <v>266</v>
      </c>
      <c r="L3" s="724"/>
      <c r="M3" s="718" t="s">
        <v>287</v>
      </c>
      <c r="N3" s="718"/>
      <c r="O3" s="718" t="s">
        <v>301</v>
      </c>
      <c r="P3" s="718"/>
      <c r="Q3" s="718" t="s">
        <v>303</v>
      </c>
      <c r="R3" s="718"/>
      <c r="S3" s="718" t="s">
        <v>319</v>
      </c>
      <c r="T3" s="718"/>
      <c r="U3" s="9" t="s">
        <v>1</v>
      </c>
      <c r="V3" s="9" t="s">
        <v>2</v>
      </c>
    </row>
    <row r="4" spans="1:252" ht="14.1" customHeight="1">
      <c r="A4" s="43" t="s">
        <v>29</v>
      </c>
      <c r="B4" s="11" t="s">
        <v>32</v>
      </c>
      <c r="C4" s="530" t="s">
        <v>229</v>
      </c>
      <c r="D4" s="586">
        <v>6</v>
      </c>
      <c r="E4" s="31"/>
      <c r="F4" s="32"/>
      <c r="G4" s="15" t="s">
        <v>6</v>
      </c>
      <c r="H4" s="85">
        <v>10</v>
      </c>
      <c r="I4" s="220" t="s">
        <v>12</v>
      </c>
      <c r="J4" s="586">
        <v>4</v>
      </c>
      <c r="K4" s="20"/>
      <c r="L4" s="33"/>
      <c r="M4" s="533" t="s">
        <v>6</v>
      </c>
      <c r="N4" s="535">
        <v>10</v>
      </c>
      <c r="O4" s="222" t="s">
        <v>10</v>
      </c>
      <c r="P4" s="417">
        <v>5</v>
      </c>
      <c r="Q4" s="415" t="s">
        <v>5</v>
      </c>
      <c r="R4" s="223">
        <v>8</v>
      </c>
      <c r="S4" s="530" t="s">
        <v>229</v>
      </c>
      <c r="T4" s="416">
        <v>6</v>
      </c>
      <c r="U4" s="16">
        <f t="shared" ref="U4:U29" si="0">D4+F4+H4+J4+L4+R4+T4+N4+P4</f>
        <v>49</v>
      </c>
      <c r="V4" s="17" t="s">
        <v>211</v>
      </c>
    </row>
    <row r="5" spans="1:252" ht="14.1" customHeight="1">
      <c r="A5" s="10" t="s">
        <v>3</v>
      </c>
      <c r="B5" s="11" t="s">
        <v>30</v>
      </c>
      <c r="C5" s="15" t="s">
        <v>6</v>
      </c>
      <c r="D5" s="587">
        <v>10</v>
      </c>
      <c r="E5" s="415" t="s">
        <v>5</v>
      </c>
      <c r="F5" s="223">
        <v>8</v>
      </c>
      <c r="G5" s="20"/>
      <c r="H5" s="33"/>
      <c r="I5" s="222" t="s">
        <v>10</v>
      </c>
      <c r="J5" s="224">
        <v>5</v>
      </c>
      <c r="K5" s="220" t="s">
        <v>12</v>
      </c>
      <c r="L5" s="416">
        <v>4</v>
      </c>
      <c r="M5" s="220" t="s">
        <v>12</v>
      </c>
      <c r="N5" s="586">
        <v>4</v>
      </c>
      <c r="O5" s="15" t="s">
        <v>6</v>
      </c>
      <c r="P5" s="85">
        <v>10</v>
      </c>
      <c r="Q5" s="23"/>
      <c r="R5" s="30"/>
      <c r="S5" s="23"/>
      <c r="T5" s="24"/>
      <c r="U5" s="16">
        <f t="shared" si="0"/>
        <v>41</v>
      </c>
      <c r="V5" s="17" t="s">
        <v>212</v>
      </c>
    </row>
    <row r="6" spans="1:252" ht="14.1" customHeight="1">
      <c r="A6" s="10" t="s">
        <v>3</v>
      </c>
      <c r="B6" s="22" t="s">
        <v>11</v>
      </c>
      <c r="C6" s="415" t="s">
        <v>5</v>
      </c>
      <c r="D6" s="25">
        <v>8</v>
      </c>
      <c r="E6" s="532" t="s">
        <v>7</v>
      </c>
      <c r="F6" s="534">
        <v>3</v>
      </c>
      <c r="G6" s="532" t="s">
        <v>7</v>
      </c>
      <c r="H6" s="534">
        <v>3</v>
      </c>
      <c r="I6" s="12" t="s">
        <v>5</v>
      </c>
      <c r="J6" s="224">
        <v>8</v>
      </c>
      <c r="K6" s="13"/>
      <c r="L6" s="16"/>
      <c r="M6" s="222" t="s">
        <v>10</v>
      </c>
      <c r="N6" s="417">
        <v>5</v>
      </c>
      <c r="O6" s="530" t="s">
        <v>229</v>
      </c>
      <c r="P6" s="416">
        <v>6</v>
      </c>
      <c r="Q6" s="222" t="s">
        <v>15</v>
      </c>
      <c r="R6" s="224">
        <v>2</v>
      </c>
      <c r="S6" s="220" t="s">
        <v>12</v>
      </c>
      <c r="T6" s="416">
        <v>4</v>
      </c>
      <c r="U6" s="50">
        <f t="shared" si="0"/>
        <v>39</v>
      </c>
      <c r="V6" s="17" t="s">
        <v>210</v>
      </c>
    </row>
    <row r="7" spans="1:252" ht="14.1" customHeight="1">
      <c r="A7" s="10" t="s">
        <v>13</v>
      </c>
      <c r="B7" s="11" t="s">
        <v>14</v>
      </c>
      <c r="C7" s="27"/>
      <c r="D7" s="28"/>
      <c r="E7" s="13"/>
      <c r="F7" s="16"/>
      <c r="G7" s="13"/>
      <c r="H7" s="16"/>
      <c r="I7" s="15" t="s">
        <v>6</v>
      </c>
      <c r="J7" s="85">
        <v>10</v>
      </c>
      <c r="K7" s="415" t="s">
        <v>5</v>
      </c>
      <c r="L7" s="223">
        <v>8</v>
      </c>
      <c r="M7" s="12" t="s">
        <v>5</v>
      </c>
      <c r="N7" s="224">
        <v>8</v>
      </c>
      <c r="O7" s="220" t="s">
        <v>12</v>
      </c>
      <c r="P7" s="416">
        <v>4</v>
      </c>
      <c r="Q7" s="220" t="s">
        <v>12</v>
      </c>
      <c r="R7" s="416">
        <v>4</v>
      </c>
      <c r="S7" s="27"/>
      <c r="T7" s="28"/>
      <c r="U7" s="16">
        <f t="shared" si="0"/>
        <v>34</v>
      </c>
      <c r="V7" s="29" t="s">
        <v>213</v>
      </c>
    </row>
    <row r="8" spans="1:252" ht="14.1" customHeight="1">
      <c r="A8" s="43" t="s">
        <v>36</v>
      </c>
      <c r="B8" s="11" t="s">
        <v>38</v>
      </c>
      <c r="C8" s="36"/>
      <c r="D8" s="37"/>
      <c r="E8" s="222" t="s">
        <v>10</v>
      </c>
      <c r="F8" s="224">
        <v>5</v>
      </c>
      <c r="G8" s="34" t="s">
        <v>10</v>
      </c>
      <c r="H8" s="223">
        <v>5</v>
      </c>
      <c r="I8" s="18"/>
      <c r="J8" s="26"/>
      <c r="K8" s="13"/>
      <c r="L8" s="16"/>
      <c r="M8" s="221" t="s">
        <v>7</v>
      </c>
      <c r="N8" s="225">
        <v>3</v>
      </c>
      <c r="O8" s="221" t="s">
        <v>7</v>
      </c>
      <c r="P8" s="554">
        <v>3</v>
      </c>
      <c r="Q8" s="222" t="s">
        <v>10</v>
      </c>
      <c r="R8" s="224">
        <v>5</v>
      </c>
      <c r="S8" s="31"/>
      <c r="T8" s="35"/>
      <c r="U8" s="16">
        <f t="shared" si="0"/>
        <v>21</v>
      </c>
      <c r="V8" s="29" t="s">
        <v>324</v>
      </c>
    </row>
    <row r="9" spans="1:252" ht="14.1" customHeight="1">
      <c r="A9" s="43" t="s">
        <v>17</v>
      </c>
      <c r="B9" s="11" t="s">
        <v>23</v>
      </c>
      <c r="C9" s="13"/>
      <c r="D9" s="16"/>
      <c r="E9" s="27"/>
      <c r="F9" s="84"/>
      <c r="G9" s="13"/>
      <c r="H9" s="16"/>
      <c r="I9" s="27"/>
      <c r="J9" s="28"/>
      <c r="K9" s="34" t="s">
        <v>8</v>
      </c>
      <c r="L9" s="25">
        <v>1</v>
      </c>
      <c r="M9" s="20"/>
      <c r="N9" s="33"/>
      <c r="O9" s="20"/>
      <c r="P9" s="33"/>
      <c r="Q9" s="533" t="s">
        <v>6</v>
      </c>
      <c r="R9" s="535">
        <v>10</v>
      </c>
      <c r="S9" s="15" t="s">
        <v>6</v>
      </c>
      <c r="T9" s="85">
        <v>10</v>
      </c>
      <c r="U9" s="16">
        <f t="shared" si="0"/>
        <v>21</v>
      </c>
      <c r="V9" s="29" t="s">
        <v>324</v>
      </c>
    </row>
    <row r="10" spans="1:252" ht="14.1" customHeight="1">
      <c r="A10" s="10" t="s">
        <v>3</v>
      </c>
      <c r="B10" s="11" t="s">
        <v>217</v>
      </c>
      <c r="C10" s="20"/>
      <c r="D10" s="33"/>
      <c r="E10" s="23"/>
      <c r="F10" s="30"/>
      <c r="G10" s="27"/>
      <c r="H10" s="84"/>
      <c r="I10" s="13"/>
      <c r="J10" s="16"/>
      <c r="K10" s="13"/>
      <c r="L10" s="14"/>
      <c r="M10" s="530" t="s">
        <v>229</v>
      </c>
      <c r="N10" s="586">
        <v>6</v>
      </c>
      <c r="O10" s="415" t="s">
        <v>5</v>
      </c>
      <c r="P10" s="223">
        <v>8</v>
      </c>
      <c r="Q10" s="530" t="s">
        <v>229</v>
      </c>
      <c r="R10" s="586">
        <v>6</v>
      </c>
      <c r="S10" s="13"/>
      <c r="T10" s="16"/>
      <c r="U10" s="16">
        <f t="shared" si="0"/>
        <v>20</v>
      </c>
      <c r="V10" s="29" t="s">
        <v>286</v>
      </c>
    </row>
    <row r="11" spans="1:252" ht="14.1" customHeight="1">
      <c r="A11" s="43" t="s">
        <v>17</v>
      </c>
      <c r="B11" s="11" t="s">
        <v>37</v>
      </c>
      <c r="C11" s="13"/>
      <c r="D11" s="14"/>
      <c r="E11" s="374" t="s">
        <v>12</v>
      </c>
      <c r="F11" s="375">
        <v>4</v>
      </c>
      <c r="G11" s="374" t="s">
        <v>12</v>
      </c>
      <c r="H11" s="375">
        <v>4</v>
      </c>
      <c r="I11" s="221" t="s">
        <v>7</v>
      </c>
      <c r="J11" s="554">
        <v>3</v>
      </c>
      <c r="K11" s="222" t="s">
        <v>15</v>
      </c>
      <c r="L11" s="224">
        <v>2</v>
      </c>
      <c r="M11" s="20"/>
      <c r="N11" s="33"/>
      <c r="O11" s="13"/>
      <c r="P11" s="16"/>
      <c r="Q11" s="13"/>
      <c r="R11" s="16"/>
      <c r="S11" s="222" t="s">
        <v>8</v>
      </c>
      <c r="T11" s="417">
        <v>1</v>
      </c>
      <c r="U11" s="16">
        <f t="shared" si="0"/>
        <v>14</v>
      </c>
      <c r="V11" s="29" t="s">
        <v>302</v>
      </c>
    </row>
    <row r="12" spans="1:252" ht="14.1" customHeight="1">
      <c r="A12" s="43" t="s">
        <v>36</v>
      </c>
      <c r="B12" s="11" t="s">
        <v>44</v>
      </c>
      <c r="C12" s="34" t="s">
        <v>10</v>
      </c>
      <c r="D12" s="223">
        <v>5</v>
      </c>
      <c r="E12" s="530" t="s">
        <v>229</v>
      </c>
      <c r="F12" s="586">
        <v>6</v>
      </c>
      <c r="G12" s="20"/>
      <c r="H12" s="33"/>
      <c r="I12" s="20"/>
      <c r="J12" s="33"/>
      <c r="K12" s="13"/>
      <c r="L12" s="14"/>
      <c r="M12" s="13"/>
      <c r="N12" s="16"/>
      <c r="O12" s="222" t="s">
        <v>8</v>
      </c>
      <c r="P12" s="417">
        <v>1</v>
      </c>
      <c r="Q12" s="13"/>
      <c r="R12" s="16"/>
      <c r="S12" s="13"/>
      <c r="T12" s="16"/>
      <c r="U12" s="16">
        <f t="shared" si="0"/>
        <v>12</v>
      </c>
      <c r="V12" s="29" t="s">
        <v>325</v>
      </c>
    </row>
    <row r="13" spans="1:252" ht="14.1" customHeight="1">
      <c r="A13" s="10" t="s">
        <v>3</v>
      </c>
      <c r="B13" s="11" t="s">
        <v>261</v>
      </c>
      <c r="C13" s="20"/>
      <c r="D13" s="33"/>
      <c r="E13" s="13"/>
      <c r="F13" s="16"/>
      <c r="G13" s="20"/>
      <c r="H13" s="33"/>
      <c r="I13" s="39"/>
      <c r="J13" s="44"/>
      <c r="K13" s="533" t="s">
        <v>6</v>
      </c>
      <c r="L13" s="535">
        <v>10</v>
      </c>
      <c r="M13" s="13"/>
      <c r="N13" s="16"/>
      <c r="O13" s="13"/>
      <c r="P13" s="16"/>
      <c r="Q13" s="13"/>
      <c r="R13" s="14"/>
      <c r="S13" s="222" t="s">
        <v>15</v>
      </c>
      <c r="T13" s="417">
        <v>2</v>
      </c>
      <c r="U13" s="16">
        <f t="shared" si="0"/>
        <v>12</v>
      </c>
      <c r="V13" s="29" t="s">
        <v>325</v>
      </c>
    </row>
    <row r="14" spans="1:252" ht="14.1" customHeight="1">
      <c r="A14" s="10" t="s">
        <v>17</v>
      </c>
      <c r="B14" s="11" t="s">
        <v>224</v>
      </c>
      <c r="C14" s="20"/>
      <c r="D14" s="33"/>
      <c r="E14" s="533" t="s">
        <v>6</v>
      </c>
      <c r="F14" s="632">
        <v>10</v>
      </c>
      <c r="G14" s="13"/>
      <c r="H14" s="16"/>
      <c r="I14" s="13"/>
      <c r="J14" s="16"/>
      <c r="K14" s="20"/>
      <c r="L14" s="33"/>
      <c r="M14" s="13"/>
      <c r="N14" s="16"/>
      <c r="O14" s="13"/>
      <c r="P14" s="16"/>
      <c r="Q14" s="13"/>
      <c r="R14" s="14"/>
      <c r="S14" s="27"/>
      <c r="T14" s="84"/>
      <c r="U14" s="50">
        <f t="shared" si="0"/>
        <v>10</v>
      </c>
      <c r="V14" s="29" t="s">
        <v>326</v>
      </c>
    </row>
    <row r="15" spans="1:252" ht="14.1" customHeight="1">
      <c r="A15" s="10" t="s">
        <v>3</v>
      </c>
      <c r="B15" s="11" t="s">
        <v>35</v>
      </c>
      <c r="C15" s="20"/>
      <c r="D15" s="21"/>
      <c r="E15" s="39"/>
      <c r="F15" s="40"/>
      <c r="G15" s="20"/>
      <c r="H15" s="33"/>
      <c r="I15" s="531" t="s">
        <v>229</v>
      </c>
      <c r="J15" s="588">
        <v>6</v>
      </c>
      <c r="K15" s="20"/>
      <c r="L15" s="33"/>
      <c r="M15" s="13"/>
      <c r="N15" s="16"/>
      <c r="O15" s="13"/>
      <c r="P15" s="16"/>
      <c r="Q15" s="221" t="s">
        <v>7</v>
      </c>
      <c r="R15" s="225">
        <v>3</v>
      </c>
      <c r="S15" s="13"/>
      <c r="T15" s="16"/>
      <c r="U15" s="16">
        <f t="shared" si="0"/>
        <v>9</v>
      </c>
      <c r="V15" s="29" t="s">
        <v>305</v>
      </c>
    </row>
    <row r="16" spans="1:252" ht="14.1" customHeight="1">
      <c r="A16" s="43" t="s">
        <v>29</v>
      </c>
      <c r="B16" s="11" t="s">
        <v>136</v>
      </c>
      <c r="C16" s="13"/>
      <c r="D16" s="14"/>
      <c r="E16" s="31"/>
      <c r="F16" s="32"/>
      <c r="G16" s="12" t="s">
        <v>5</v>
      </c>
      <c r="H16" s="417">
        <v>8</v>
      </c>
      <c r="I16" s="20"/>
      <c r="J16" s="33"/>
      <c r="K16" s="20"/>
      <c r="L16" s="33"/>
      <c r="M16" s="13"/>
      <c r="N16" s="16"/>
      <c r="O16" s="13"/>
      <c r="P16" s="14"/>
      <c r="Q16" s="13"/>
      <c r="R16" s="16"/>
      <c r="S16" s="13"/>
      <c r="T16" s="16"/>
      <c r="U16" s="16">
        <f t="shared" si="0"/>
        <v>8</v>
      </c>
      <c r="V16" s="29" t="s">
        <v>306</v>
      </c>
    </row>
    <row r="17" spans="1:23" ht="14.1" customHeight="1">
      <c r="A17" s="10" t="s">
        <v>3</v>
      </c>
      <c r="B17" s="11" t="s">
        <v>18</v>
      </c>
      <c r="C17" s="532" t="s">
        <v>7</v>
      </c>
      <c r="D17" s="534">
        <v>3</v>
      </c>
      <c r="E17" s="39"/>
      <c r="F17" s="40"/>
      <c r="G17" s="20"/>
      <c r="H17" s="33"/>
      <c r="I17" s="222" t="s">
        <v>15</v>
      </c>
      <c r="J17" s="224">
        <v>2</v>
      </c>
      <c r="K17" s="221" t="s">
        <v>7</v>
      </c>
      <c r="L17" s="225">
        <v>3</v>
      </c>
      <c r="M17" s="13"/>
      <c r="N17" s="16"/>
      <c r="O17" s="13"/>
      <c r="P17" s="14"/>
      <c r="Q17" s="31"/>
      <c r="R17" s="35"/>
      <c r="S17" s="13"/>
      <c r="T17" s="16"/>
      <c r="U17" s="16">
        <f t="shared" si="0"/>
        <v>8</v>
      </c>
      <c r="V17" s="29" t="s">
        <v>306</v>
      </c>
    </row>
    <row r="18" spans="1:23" ht="14.1" customHeight="1">
      <c r="A18" s="43" t="s">
        <v>17</v>
      </c>
      <c r="B18" s="11" t="s">
        <v>196</v>
      </c>
      <c r="C18" s="374" t="s">
        <v>12</v>
      </c>
      <c r="D18" s="588">
        <v>4</v>
      </c>
      <c r="E18" s="34" t="s">
        <v>15</v>
      </c>
      <c r="F18" s="25">
        <v>2</v>
      </c>
      <c r="G18" s="34" t="s">
        <v>8</v>
      </c>
      <c r="H18" s="25">
        <v>1</v>
      </c>
      <c r="I18" s="31"/>
      <c r="J18" s="32"/>
      <c r="K18" s="20"/>
      <c r="L18" s="21"/>
      <c r="M18" s="13"/>
      <c r="N18" s="16"/>
      <c r="O18" s="20"/>
      <c r="P18" s="33"/>
      <c r="Q18" s="13"/>
      <c r="R18" s="16"/>
      <c r="S18" s="13"/>
      <c r="T18" s="16"/>
      <c r="U18" s="16">
        <f t="shared" si="0"/>
        <v>7</v>
      </c>
      <c r="V18" s="29" t="s">
        <v>307</v>
      </c>
      <c r="W18" s="42"/>
    </row>
    <row r="19" spans="1:23" ht="14.1" customHeight="1">
      <c r="A19" s="10" t="s">
        <v>3</v>
      </c>
      <c r="B19" s="11" t="s">
        <v>258</v>
      </c>
      <c r="C19" s="13"/>
      <c r="D19" s="16"/>
      <c r="E19" s="20"/>
      <c r="F19" s="33"/>
      <c r="G19" s="531" t="s">
        <v>229</v>
      </c>
      <c r="H19" s="588">
        <v>6</v>
      </c>
      <c r="I19" s="31"/>
      <c r="J19" s="32"/>
      <c r="K19" s="13"/>
      <c r="L19" s="14"/>
      <c r="M19" s="13"/>
      <c r="N19" s="16"/>
      <c r="O19" s="27"/>
      <c r="P19" s="28"/>
      <c r="Q19" s="20"/>
      <c r="R19" s="21"/>
      <c r="S19" s="13"/>
      <c r="T19" s="16"/>
      <c r="U19" s="16">
        <f t="shared" si="0"/>
        <v>6</v>
      </c>
      <c r="V19" s="29" t="s">
        <v>308</v>
      </c>
    </row>
    <row r="20" spans="1:23" ht="14.1" customHeight="1">
      <c r="A20" s="10" t="s">
        <v>83</v>
      </c>
      <c r="B20" s="11" t="s">
        <v>46</v>
      </c>
      <c r="C20" s="34" t="s">
        <v>8</v>
      </c>
      <c r="D20" s="223">
        <v>1</v>
      </c>
      <c r="E20" s="13"/>
      <c r="F20" s="16"/>
      <c r="G20" s="23"/>
      <c r="H20" s="24"/>
      <c r="I20" s="20"/>
      <c r="J20" s="33"/>
      <c r="K20" s="34" t="s">
        <v>10</v>
      </c>
      <c r="L20" s="223">
        <v>5</v>
      </c>
      <c r="M20" s="20"/>
      <c r="N20" s="33"/>
      <c r="O20" s="23"/>
      <c r="P20" s="30"/>
      <c r="Q20" s="23"/>
      <c r="R20" s="24"/>
      <c r="S20" s="23"/>
      <c r="T20" s="24"/>
      <c r="U20" s="16">
        <f t="shared" si="0"/>
        <v>6</v>
      </c>
      <c r="V20" s="29" t="s">
        <v>308</v>
      </c>
    </row>
    <row r="21" spans="1:23" ht="14.1" customHeight="1">
      <c r="A21" s="10" t="s">
        <v>3</v>
      </c>
      <c r="B21" s="11" t="s">
        <v>265</v>
      </c>
      <c r="C21" s="13"/>
      <c r="D21" s="16"/>
      <c r="E21" s="39"/>
      <c r="F21" s="44"/>
      <c r="G21" s="20"/>
      <c r="H21" s="21"/>
      <c r="I21" s="31"/>
      <c r="J21" s="35"/>
      <c r="K21" s="530" t="s">
        <v>229</v>
      </c>
      <c r="L21" s="416">
        <v>6</v>
      </c>
      <c r="M21" s="20"/>
      <c r="N21" s="16"/>
      <c r="O21" s="23"/>
      <c r="P21" s="24"/>
      <c r="Q21" s="13"/>
      <c r="R21" s="16"/>
      <c r="S21" s="13"/>
      <c r="T21" s="16"/>
      <c r="U21" s="16">
        <f t="shared" si="0"/>
        <v>6</v>
      </c>
      <c r="V21" s="29" t="s">
        <v>308</v>
      </c>
    </row>
    <row r="22" spans="1:23" ht="14.1" customHeight="1">
      <c r="A22" s="43" t="s">
        <v>17</v>
      </c>
      <c r="B22" s="11" t="s">
        <v>215</v>
      </c>
      <c r="C22" s="20"/>
      <c r="D22" s="33"/>
      <c r="E22" s="13"/>
      <c r="F22" s="16"/>
      <c r="G22" s="13"/>
      <c r="H22" s="14"/>
      <c r="I22" s="36"/>
      <c r="J22" s="37"/>
      <c r="K22" s="39"/>
      <c r="L22" s="44"/>
      <c r="M22" s="13"/>
      <c r="N22" s="16"/>
      <c r="O22" s="13"/>
      <c r="P22" s="14"/>
      <c r="Q22" s="13"/>
      <c r="R22" s="14"/>
      <c r="S22" s="222" t="s">
        <v>10</v>
      </c>
      <c r="T22" s="417">
        <v>5</v>
      </c>
      <c r="U22" s="16">
        <f t="shared" si="0"/>
        <v>5</v>
      </c>
      <c r="V22" s="29" t="s">
        <v>309</v>
      </c>
    </row>
    <row r="23" spans="1:23" ht="14.1" customHeight="1">
      <c r="A23" s="43" t="s">
        <v>17</v>
      </c>
      <c r="B23" s="11" t="s">
        <v>20</v>
      </c>
      <c r="C23" s="18"/>
      <c r="D23" s="26"/>
      <c r="E23" s="31"/>
      <c r="F23" s="35"/>
      <c r="G23" s="34" t="s">
        <v>15</v>
      </c>
      <c r="H23" s="223">
        <v>2</v>
      </c>
      <c r="I23" s="20"/>
      <c r="J23" s="33"/>
      <c r="K23" s="20"/>
      <c r="L23" s="33"/>
      <c r="M23" s="13"/>
      <c r="N23" s="16"/>
      <c r="O23" s="222" t="s">
        <v>15</v>
      </c>
      <c r="P23" s="417">
        <v>2</v>
      </c>
      <c r="Q23" s="13"/>
      <c r="R23" s="16"/>
      <c r="S23" s="31"/>
      <c r="T23" s="35"/>
      <c r="U23" s="16">
        <f t="shared" si="0"/>
        <v>4</v>
      </c>
      <c r="V23" s="29" t="s">
        <v>310</v>
      </c>
    </row>
    <row r="24" spans="1:23" ht="14.1" customHeight="1">
      <c r="A24" s="10" t="s">
        <v>3</v>
      </c>
      <c r="B24" s="11" t="s">
        <v>166</v>
      </c>
      <c r="C24" s="20"/>
      <c r="D24" s="33"/>
      <c r="E24" s="23"/>
      <c r="F24" s="24"/>
      <c r="G24" s="36"/>
      <c r="H24" s="37"/>
      <c r="I24" s="20"/>
      <c r="J24" s="33"/>
      <c r="K24" s="20"/>
      <c r="L24" s="33"/>
      <c r="M24" s="222" t="s">
        <v>15</v>
      </c>
      <c r="N24" s="417">
        <v>2</v>
      </c>
      <c r="O24" s="31"/>
      <c r="P24" s="35"/>
      <c r="Q24" s="222" t="s">
        <v>8</v>
      </c>
      <c r="R24" s="224">
        <v>1</v>
      </c>
      <c r="S24" s="13"/>
      <c r="T24" s="16"/>
      <c r="U24" s="16">
        <f t="shared" si="0"/>
        <v>3</v>
      </c>
      <c r="V24" s="29" t="s">
        <v>327</v>
      </c>
    </row>
    <row r="25" spans="1:23" ht="14.1" customHeight="1">
      <c r="A25" s="10" t="s">
        <v>3</v>
      </c>
      <c r="B25" s="11" t="s">
        <v>28</v>
      </c>
      <c r="C25" s="20"/>
      <c r="D25" s="33"/>
      <c r="E25" s="13"/>
      <c r="F25" s="16"/>
      <c r="G25" s="20"/>
      <c r="H25" s="33"/>
      <c r="I25" s="20"/>
      <c r="J25" s="33"/>
      <c r="K25" s="20"/>
      <c r="L25" s="33"/>
      <c r="M25" s="23"/>
      <c r="N25" s="24"/>
      <c r="O25" s="13"/>
      <c r="P25" s="16"/>
      <c r="Q25" s="13"/>
      <c r="R25" s="16"/>
      <c r="S25" s="532" t="s">
        <v>7</v>
      </c>
      <c r="T25" s="534">
        <v>3</v>
      </c>
      <c r="U25" s="16">
        <f t="shared" si="0"/>
        <v>3</v>
      </c>
      <c r="V25" s="29" t="s">
        <v>327</v>
      </c>
    </row>
    <row r="26" spans="1:23" ht="14.1" customHeight="1">
      <c r="A26" s="10" t="s">
        <v>3</v>
      </c>
      <c r="B26" s="22" t="s">
        <v>84</v>
      </c>
      <c r="C26" s="34" t="s">
        <v>15</v>
      </c>
      <c r="D26" s="223">
        <v>2</v>
      </c>
      <c r="E26" s="23"/>
      <c r="F26" s="24"/>
      <c r="G26" s="18"/>
      <c r="H26" s="19"/>
      <c r="I26" s="36"/>
      <c r="J26" s="37"/>
      <c r="K26" s="20"/>
      <c r="L26" s="33"/>
      <c r="M26" s="23"/>
      <c r="N26" s="24"/>
      <c r="O26" s="23"/>
      <c r="P26" s="24"/>
      <c r="Q26" s="23"/>
      <c r="R26" s="24"/>
      <c r="S26" s="23"/>
      <c r="T26" s="24"/>
      <c r="U26" s="16">
        <f t="shared" si="0"/>
        <v>2</v>
      </c>
      <c r="V26" s="29" t="s">
        <v>328</v>
      </c>
    </row>
    <row r="27" spans="1:23" ht="14.1" customHeight="1">
      <c r="A27" s="10" t="s">
        <v>3</v>
      </c>
      <c r="B27" s="11" t="s">
        <v>85</v>
      </c>
      <c r="C27" s="13"/>
      <c r="D27" s="16"/>
      <c r="E27" s="222" t="s">
        <v>8</v>
      </c>
      <c r="F27" s="417">
        <v>1</v>
      </c>
      <c r="G27" s="20"/>
      <c r="H27" s="21"/>
      <c r="I27" s="20"/>
      <c r="J27" s="21"/>
      <c r="K27" s="20"/>
      <c r="L27" s="33"/>
      <c r="M27" s="13"/>
      <c r="N27" s="16"/>
      <c r="O27" s="13"/>
      <c r="P27" s="16"/>
      <c r="Q27" s="13"/>
      <c r="R27" s="16"/>
      <c r="S27" s="13"/>
      <c r="T27" s="16"/>
      <c r="U27" s="16">
        <f t="shared" si="0"/>
        <v>1</v>
      </c>
      <c r="V27" s="29" t="s">
        <v>329</v>
      </c>
    </row>
    <row r="28" spans="1:23" ht="14.1" customHeight="1">
      <c r="A28" s="10" t="s">
        <v>3</v>
      </c>
      <c r="B28" s="22" t="s">
        <v>27</v>
      </c>
      <c r="C28" s="18"/>
      <c r="D28" s="26"/>
      <c r="E28" s="27"/>
      <c r="F28" s="84"/>
      <c r="G28" s="20"/>
      <c r="H28" s="21"/>
      <c r="I28" s="34" t="s">
        <v>8</v>
      </c>
      <c r="J28" s="223">
        <v>1</v>
      </c>
      <c r="K28" s="13"/>
      <c r="L28" s="16"/>
      <c r="M28" s="31"/>
      <c r="N28" s="32"/>
      <c r="O28" s="23"/>
      <c r="P28" s="24"/>
      <c r="Q28" s="23"/>
      <c r="R28" s="24"/>
      <c r="S28" s="13"/>
      <c r="T28" s="16"/>
      <c r="U28" s="16">
        <f t="shared" si="0"/>
        <v>1</v>
      </c>
      <c r="V28" s="29" t="s">
        <v>329</v>
      </c>
    </row>
    <row r="29" spans="1:23" ht="14.1" customHeight="1">
      <c r="A29" s="38" t="s">
        <v>21</v>
      </c>
      <c r="B29" s="11" t="s">
        <v>283</v>
      </c>
      <c r="C29" s="20"/>
      <c r="D29" s="21"/>
      <c r="E29" s="23"/>
      <c r="F29" s="30"/>
      <c r="G29" s="36"/>
      <c r="H29" s="41"/>
      <c r="I29" s="13"/>
      <c r="J29" s="16"/>
      <c r="K29" s="13"/>
      <c r="L29" s="16"/>
      <c r="M29" s="222" t="s">
        <v>8</v>
      </c>
      <c r="N29" s="224">
        <v>1</v>
      </c>
      <c r="O29" s="23"/>
      <c r="P29" s="24"/>
      <c r="Q29" s="13"/>
      <c r="R29" s="16"/>
      <c r="S29" s="13"/>
      <c r="T29" s="16"/>
      <c r="U29" s="16">
        <f t="shared" si="0"/>
        <v>1</v>
      </c>
      <c r="V29" s="29" t="s">
        <v>329</v>
      </c>
    </row>
    <row r="30" spans="1:23" ht="8.25" customHeight="1" thickBot="1">
      <c r="A30" s="46"/>
      <c r="B30" s="47"/>
      <c r="C30" s="48"/>
      <c r="D30" s="48"/>
      <c r="E30" s="48"/>
      <c r="F30" s="48"/>
      <c r="G30" s="48"/>
      <c r="H30" s="48"/>
      <c r="I30" s="48"/>
      <c r="J30" s="48"/>
      <c r="K30" s="48"/>
      <c r="L30" s="48"/>
      <c r="M30" s="48"/>
      <c r="N30" s="48"/>
      <c r="O30" s="48"/>
      <c r="P30" s="48"/>
      <c r="Q30" s="48"/>
      <c r="R30" s="48"/>
      <c r="S30" s="48"/>
      <c r="T30" s="48"/>
      <c r="U30" s="48"/>
      <c r="V30" s="48"/>
    </row>
    <row r="31" spans="1:23" ht="14.1" customHeight="1">
      <c r="A31" s="719" t="s">
        <v>47</v>
      </c>
      <c r="B31" s="49" t="s">
        <v>11</v>
      </c>
      <c r="C31" s="12" t="s">
        <v>5</v>
      </c>
      <c r="D31" s="224">
        <v>8</v>
      </c>
      <c r="E31" s="221" t="s">
        <v>7</v>
      </c>
      <c r="F31" s="225">
        <v>3</v>
      </c>
      <c r="G31" s="221" t="s">
        <v>7</v>
      </c>
      <c r="H31" s="225">
        <v>3</v>
      </c>
      <c r="I31" s="12" t="s">
        <v>5</v>
      </c>
      <c r="J31" s="224">
        <v>8</v>
      </c>
      <c r="K31" s="13"/>
      <c r="L31" s="16"/>
      <c r="M31" s="34" t="s">
        <v>10</v>
      </c>
      <c r="N31" s="223">
        <v>5</v>
      </c>
      <c r="O31" s="530" t="s">
        <v>229</v>
      </c>
      <c r="P31" s="416">
        <v>6</v>
      </c>
      <c r="Q31" s="34" t="s">
        <v>15</v>
      </c>
      <c r="R31" s="25">
        <v>2</v>
      </c>
      <c r="S31" s="220" t="s">
        <v>12</v>
      </c>
      <c r="T31" s="416">
        <v>4</v>
      </c>
      <c r="U31" s="16">
        <f t="shared" ref="U31:U38" si="1">D31+F31+H31+J31+L31+R31+T31+N31+P31</f>
        <v>39</v>
      </c>
      <c r="V31" s="17" t="s">
        <v>211</v>
      </c>
    </row>
    <row r="32" spans="1:23" ht="14.1" customHeight="1">
      <c r="A32" s="720"/>
      <c r="B32" s="49" t="s">
        <v>321</v>
      </c>
      <c r="C32" s="20"/>
      <c r="D32" s="21"/>
      <c r="E32" s="13"/>
      <c r="F32" s="14"/>
      <c r="G32" s="13"/>
      <c r="H32" s="16"/>
      <c r="I32" s="31"/>
      <c r="J32" s="32"/>
      <c r="K32" s="20"/>
      <c r="L32" s="33"/>
      <c r="M32" s="13"/>
      <c r="N32" s="16"/>
      <c r="O32" s="13"/>
      <c r="P32" s="16"/>
      <c r="Q32" s="13"/>
      <c r="R32" s="16"/>
      <c r="S32" s="12" t="s">
        <v>5</v>
      </c>
      <c r="T32" s="417">
        <v>8</v>
      </c>
      <c r="U32" s="16">
        <f t="shared" si="1"/>
        <v>8</v>
      </c>
      <c r="V32" s="50">
        <v>2</v>
      </c>
    </row>
    <row r="33" spans="1:22" ht="14.1" customHeight="1">
      <c r="A33" s="720"/>
      <c r="B33" s="49" t="s">
        <v>84</v>
      </c>
      <c r="C33" s="34" t="s">
        <v>15</v>
      </c>
      <c r="D33" s="223">
        <v>2</v>
      </c>
      <c r="E33" s="13"/>
      <c r="F33" s="16"/>
      <c r="G33" s="20"/>
      <c r="H33" s="16"/>
      <c r="I33" s="31"/>
      <c r="J33" s="35"/>
      <c r="K33" s="20"/>
      <c r="L33" s="21"/>
      <c r="M33" s="13"/>
      <c r="N33" s="16"/>
      <c r="O33" s="23"/>
      <c r="P33" s="24"/>
      <c r="Q33" s="13"/>
      <c r="R33" s="16"/>
      <c r="S33" s="13"/>
      <c r="T33" s="16"/>
      <c r="U33" s="16">
        <f t="shared" si="1"/>
        <v>2</v>
      </c>
      <c r="V33" s="50">
        <v>3</v>
      </c>
    </row>
    <row r="34" spans="1:22" ht="14.1" customHeight="1">
      <c r="A34" s="720"/>
      <c r="B34" s="49" t="s">
        <v>27</v>
      </c>
      <c r="C34" s="20"/>
      <c r="D34" s="33"/>
      <c r="E34" s="20"/>
      <c r="F34" s="21"/>
      <c r="G34" s="20"/>
      <c r="H34" s="16"/>
      <c r="I34" s="222" t="s">
        <v>8</v>
      </c>
      <c r="J34" s="417">
        <v>1</v>
      </c>
      <c r="K34" s="20"/>
      <c r="L34" s="21"/>
      <c r="M34" s="31"/>
      <c r="N34" s="35"/>
      <c r="O34" s="18"/>
      <c r="P34" s="19"/>
      <c r="Q34" s="13"/>
      <c r="R34" s="16"/>
      <c r="S34" s="13"/>
      <c r="T34" s="16"/>
      <c r="U34" s="16">
        <f t="shared" si="1"/>
        <v>1</v>
      </c>
      <c r="V34" s="50">
        <v>4</v>
      </c>
    </row>
    <row r="35" spans="1:22" ht="14.1" customHeight="1">
      <c r="A35" s="720"/>
      <c r="B35" s="49" t="s">
        <v>16</v>
      </c>
      <c r="C35" s="13"/>
      <c r="D35" s="24"/>
      <c r="E35" s="13"/>
      <c r="F35" s="24"/>
      <c r="G35" s="39"/>
      <c r="H35" s="35"/>
      <c r="I35" s="13"/>
      <c r="J35" s="24"/>
      <c r="K35" s="36"/>
      <c r="L35" s="41"/>
      <c r="M35" s="13"/>
      <c r="N35" s="16"/>
      <c r="O35" s="23"/>
      <c r="P35" s="24"/>
      <c r="Q35" s="13"/>
      <c r="R35" s="16"/>
      <c r="S35" s="23"/>
      <c r="T35" s="24"/>
      <c r="U35" s="16">
        <f t="shared" si="1"/>
        <v>0</v>
      </c>
      <c r="V35" s="50"/>
    </row>
    <row r="36" spans="1:22" ht="14.1" customHeight="1" thickBot="1">
      <c r="A36" s="721"/>
      <c r="B36" s="49" t="s">
        <v>34</v>
      </c>
      <c r="C36" s="20"/>
      <c r="D36" s="33"/>
      <c r="E36" s="13"/>
      <c r="F36" s="16"/>
      <c r="G36" s="20"/>
      <c r="H36" s="16"/>
      <c r="I36" s="31"/>
      <c r="J36" s="35"/>
      <c r="K36" s="20"/>
      <c r="L36" s="21"/>
      <c r="M36" s="20"/>
      <c r="N36" s="33"/>
      <c r="O36" s="23"/>
      <c r="P36" s="24"/>
      <c r="Q36" s="13"/>
      <c r="R36" s="16"/>
      <c r="S36" s="23"/>
      <c r="T36" s="24"/>
      <c r="U36" s="16">
        <f t="shared" si="1"/>
        <v>0</v>
      </c>
      <c r="V36" s="50"/>
    </row>
    <row r="37" spans="1:22" ht="15">
      <c r="A37" s="2"/>
      <c r="B37" s="22" t="s">
        <v>259</v>
      </c>
      <c r="C37" s="20"/>
      <c r="D37" s="33"/>
      <c r="E37" s="13"/>
      <c r="F37" s="16"/>
      <c r="G37" s="20"/>
      <c r="H37" s="16"/>
      <c r="I37" s="31"/>
      <c r="J37" s="35"/>
      <c r="K37" s="20"/>
      <c r="L37" s="21"/>
      <c r="M37" s="20"/>
      <c r="N37" s="33"/>
      <c r="O37" s="13"/>
      <c r="P37" s="16"/>
      <c r="Q37" s="13"/>
      <c r="R37" s="16"/>
      <c r="S37" s="13"/>
      <c r="T37" s="14"/>
      <c r="U37" s="50">
        <f t="shared" si="1"/>
        <v>0</v>
      </c>
      <c r="V37" s="50"/>
    </row>
    <row r="38" spans="1:22" ht="15">
      <c r="B38" s="22" t="s">
        <v>264</v>
      </c>
      <c r="C38" s="20"/>
      <c r="D38" s="33"/>
      <c r="E38" s="13"/>
      <c r="F38" s="16"/>
      <c r="G38" s="20"/>
      <c r="H38" s="16"/>
      <c r="I38" s="31"/>
      <c r="J38" s="35"/>
      <c r="K38" s="20"/>
      <c r="L38" s="21"/>
      <c r="M38" s="20"/>
      <c r="N38" s="33"/>
      <c r="O38" s="13"/>
      <c r="P38" s="16"/>
      <c r="Q38" s="13"/>
      <c r="R38" s="16"/>
      <c r="S38" s="13"/>
      <c r="T38" s="16"/>
      <c r="U38" s="16">
        <f t="shared" si="1"/>
        <v>0</v>
      </c>
      <c r="V38" s="50"/>
    </row>
  </sheetData>
  <protectedRanges>
    <protectedRange sqref="B8 B4 B20" name="Diapazons1_19"/>
    <protectedRange sqref="A4:A5 A20" name="Diapazons1_2_3"/>
    <protectedRange sqref="B9 B5" name="Diapazons1_9"/>
    <protectedRange sqref="A6:A11 A21:A29 A13:A19" name="Diapazons1_6_2_1"/>
    <protectedRange sqref="B10:B11 B6:B7" name="Diapazons1_3"/>
    <protectedRange sqref="B12:B19 B31:B32" name="Diapazons1_6"/>
    <protectedRange sqref="B27" name="Diapazons1"/>
    <protectedRange sqref="B33:B34" name="Diapazons1_5"/>
    <protectedRange sqref="B28:B29 B37" name="Diapazons1_10"/>
    <protectedRange sqref="B22:B26" name="Diapazons1_4"/>
    <protectedRange sqref="B21" name="Diapazons1_12"/>
    <protectedRange sqref="B36" name="Diapazons1_14"/>
    <protectedRange sqref="B38" name="Diapazons1_16"/>
    <protectedRange sqref="A12" name="Diapazons1_6_2_8"/>
  </protectedRanges>
  <sortState ref="B31:U38">
    <sortCondition descending="1" ref="U31:U38"/>
  </sortState>
  <mergeCells count="12">
    <mergeCell ref="S3:T3"/>
    <mergeCell ref="A31:A36"/>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3"/>
  <sheetViews>
    <sheetView workbookViewId="0">
      <selection activeCell="A15" sqref="A15:XFD15"/>
    </sheetView>
  </sheetViews>
  <sheetFormatPr defaultRowHeight="12.75"/>
  <cols>
    <col min="1" max="1" width="3.85546875" customWidth="1"/>
    <col min="2" max="2" width="19.85546875" customWidth="1"/>
    <col min="3" max="3" width="12.85546875" style="373"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c r="A1" s="731" t="s">
        <v>330</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I1" s="86"/>
      <c r="AJ1" s="86"/>
      <c r="AK1" s="86"/>
      <c r="AL1" s="87"/>
      <c r="AM1" s="87"/>
      <c r="AN1" s="87"/>
      <c r="AO1" s="732" t="s">
        <v>169</v>
      </c>
      <c r="AP1" s="733"/>
      <c r="AQ1" s="88">
        <f>SUM(MAX(L5:L24)*2)</f>
        <v>16</v>
      </c>
      <c r="AR1" s="732" t="s">
        <v>170</v>
      </c>
      <c r="AS1" s="733"/>
      <c r="AT1" s="733"/>
      <c r="AU1" s="89">
        <f>SUM(AQ1/100*65)</f>
        <v>10.4</v>
      </c>
      <c r="AV1" s="734" t="s">
        <v>171</v>
      </c>
      <c r="AW1" s="735"/>
      <c r="AX1" s="90">
        <f>MAX(L5:L24)</f>
        <v>8</v>
      </c>
      <c r="AY1" s="91"/>
      <c r="AZ1" s="86"/>
      <c r="BA1" s="86"/>
      <c r="BB1" s="86"/>
      <c r="BC1" s="91"/>
      <c r="BD1" s="91"/>
      <c r="BE1" s="91"/>
      <c r="BF1" s="91"/>
      <c r="BG1" s="91"/>
      <c r="BH1" s="91"/>
      <c r="BI1" s="91"/>
      <c r="BJ1" s="91"/>
      <c r="BK1" s="91"/>
      <c r="BL1" s="91"/>
      <c r="BM1" s="91"/>
      <c r="BN1" s="91"/>
      <c r="BO1" s="91"/>
      <c r="BP1" s="92"/>
    </row>
    <row r="2" spans="1:68" ht="25.5">
      <c r="A2" s="731"/>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c r="A3" s="736">
        <v>45647</v>
      </c>
      <c r="B3" s="737"/>
      <c r="C3" s="95"/>
      <c r="D3" s="738" t="s">
        <v>172</v>
      </c>
      <c r="E3" s="738"/>
      <c r="F3" s="738"/>
      <c r="G3" s="738"/>
      <c r="H3" s="96">
        <f>IF(A27&lt;12,0)+IF(A27=12,0.82)+IF(A27=13,0.83)+IF(A27=14,0.84)+IF(A27=15,0.85)+IF(A27=16,0.86)+IF(A27=17,0.87)+IF(A27=18,0.88)+IF(A27=19,0.89)+IF(A27=20,0.9)+IF(A27=21,0.91)+IF(A27=22,0.92)+IF(A27=23,0.93)+IF(A27=24,0.94)+IF(A27=25,0.95)+IF(A27=26,0.96)+IF(A27=27,0.97)+IF(A27=28,0.98)+IF(A27=29,0.99)+IF(A27=30,1)</f>
        <v>0.89</v>
      </c>
      <c r="I3" s="95"/>
      <c r="J3" s="95"/>
      <c r="K3" s="95"/>
      <c r="L3" s="95"/>
      <c r="M3" s="738" t="s">
        <v>173</v>
      </c>
      <c r="N3" s="738"/>
      <c r="O3" s="738"/>
      <c r="P3" s="738"/>
      <c r="Q3" s="739"/>
      <c r="R3" s="739"/>
      <c r="S3" s="739"/>
      <c r="T3" s="739"/>
      <c r="U3" s="739"/>
      <c r="V3" s="739"/>
      <c r="W3" s="739"/>
      <c r="X3" s="739"/>
      <c r="Y3" s="739"/>
      <c r="Z3" s="739"/>
      <c r="AA3" s="739"/>
      <c r="AB3" s="739"/>
      <c r="AC3" s="739"/>
      <c r="AD3" s="739"/>
      <c r="AE3" s="739"/>
      <c r="AF3" s="739"/>
      <c r="AG3" s="739"/>
      <c r="AH3" s="739"/>
      <c r="AI3" s="739"/>
      <c r="AJ3" s="739"/>
      <c r="AK3" s="739"/>
      <c r="AL3" s="97"/>
      <c r="AM3" s="97"/>
      <c r="AN3" s="97"/>
      <c r="AO3" s="727" t="s">
        <v>174</v>
      </c>
      <c r="AP3" s="727"/>
      <c r="AQ3" s="727"/>
      <c r="AR3" s="727"/>
      <c r="AS3" s="727"/>
      <c r="AT3" s="727"/>
      <c r="AU3" s="727"/>
      <c r="AV3" s="727"/>
      <c r="AW3" s="727"/>
      <c r="AX3" s="727"/>
      <c r="AY3" s="727"/>
      <c r="AZ3" s="86"/>
      <c r="BA3" s="727" t="s">
        <v>175</v>
      </c>
      <c r="BB3" s="727"/>
      <c r="BC3" s="727"/>
      <c r="BD3" s="727"/>
      <c r="BE3" s="727"/>
      <c r="BF3" s="727"/>
      <c r="BG3" s="727"/>
      <c r="BH3" s="727"/>
      <c r="BI3" s="727"/>
      <c r="BJ3" s="727"/>
      <c r="BK3" s="727"/>
      <c r="BL3" s="727"/>
      <c r="BM3" s="727"/>
      <c r="BN3" s="727"/>
      <c r="BO3" s="727"/>
      <c r="BP3" s="92"/>
    </row>
    <row r="4" spans="1:68" ht="24">
      <c r="A4" s="98" t="s">
        <v>176</v>
      </c>
      <c r="B4" s="99" t="s">
        <v>177</v>
      </c>
      <c r="C4" s="100" t="s">
        <v>178</v>
      </c>
      <c r="D4" s="101" t="s">
        <v>179</v>
      </c>
      <c r="E4" s="102" t="s">
        <v>180</v>
      </c>
      <c r="F4" s="103" t="s">
        <v>181</v>
      </c>
      <c r="G4" s="103" t="s">
        <v>182</v>
      </c>
      <c r="H4" s="103" t="s">
        <v>183</v>
      </c>
      <c r="I4" s="103" t="s">
        <v>184</v>
      </c>
      <c r="J4" s="103" t="s">
        <v>185</v>
      </c>
      <c r="K4" s="103" t="s">
        <v>186</v>
      </c>
      <c r="L4" s="103" t="s">
        <v>187</v>
      </c>
      <c r="M4" s="103" t="s">
        <v>188</v>
      </c>
      <c r="N4" s="103" t="s">
        <v>189</v>
      </c>
      <c r="O4" s="104" t="s">
        <v>190</v>
      </c>
      <c r="P4" s="728">
        <v>1</v>
      </c>
      <c r="Q4" s="729"/>
      <c r="R4" s="726">
        <v>2</v>
      </c>
      <c r="S4" s="730"/>
      <c r="T4" s="730">
        <v>3</v>
      </c>
      <c r="U4" s="730"/>
      <c r="V4" s="730">
        <v>4</v>
      </c>
      <c r="W4" s="730"/>
      <c r="X4" s="730">
        <v>5</v>
      </c>
      <c r="Y4" s="730"/>
      <c r="Z4" s="730">
        <v>6</v>
      </c>
      <c r="AA4" s="730"/>
      <c r="AB4" s="730">
        <v>7</v>
      </c>
      <c r="AC4" s="730"/>
      <c r="AD4" s="730">
        <v>8</v>
      </c>
      <c r="AE4" s="730"/>
      <c r="AF4" s="730">
        <v>9</v>
      </c>
      <c r="AG4" s="730"/>
      <c r="AH4" s="725">
        <v>10</v>
      </c>
      <c r="AI4" s="726"/>
      <c r="AJ4" s="725">
        <v>11</v>
      </c>
      <c r="AK4" s="726"/>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191</v>
      </c>
      <c r="BM4" s="108" t="s">
        <v>192</v>
      </c>
      <c r="BN4" s="108" t="s">
        <v>193</v>
      </c>
      <c r="BO4" s="109" t="s">
        <v>194</v>
      </c>
      <c r="BP4" s="92"/>
    </row>
    <row r="5" spans="1:68" ht="15">
      <c r="A5" s="110">
        <v>1</v>
      </c>
      <c r="B5" s="636" t="s">
        <v>11</v>
      </c>
      <c r="C5" s="395" t="s">
        <v>3</v>
      </c>
      <c r="D5" s="639"/>
      <c r="E5" s="113">
        <f>IF(G5=0,0,IF(G5+F5&lt;1000,1000,G5+F5))</f>
        <v>1000</v>
      </c>
      <c r="F5" s="114">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4" si="1">IF(J5=0,0,(IF(IF($A$27&gt;=30,(SUM(31-J5)*$H$3),(SUM(30-J5)*$H$3))&lt;0,0,IF($A$27&gt;=30,(SUM(31-J5)*$H$3),(SUM(30-J5)*$H$3)))))</f>
        <v>22.25</v>
      </c>
      <c r="I5" s="117">
        <f>IF(M5=0,0,G5-M5)</f>
        <v>0</v>
      </c>
      <c r="J5" s="118">
        <v>5</v>
      </c>
      <c r="K5" s="119">
        <v>10</v>
      </c>
      <c r="L5" s="120">
        <v>8</v>
      </c>
      <c r="M5" s="121">
        <f t="shared" ref="M5:M24" si="2">IF(L5=0,0,SUM(AO5:AY5)/L5)</f>
        <v>1000</v>
      </c>
      <c r="N5" s="117">
        <f t="shared" ref="N5:N24" si="3">BL5</f>
        <v>68</v>
      </c>
      <c r="O5" s="122">
        <f t="shared" ref="O5:O24" si="4">BO5</f>
        <v>62</v>
      </c>
      <c r="P5" s="123">
        <v>10</v>
      </c>
      <c r="Q5" s="124">
        <v>2</v>
      </c>
      <c r="R5" s="125">
        <v>18</v>
      </c>
      <c r="S5" s="124">
        <v>1</v>
      </c>
      <c r="T5" s="126">
        <v>8</v>
      </c>
      <c r="U5" s="127">
        <v>0</v>
      </c>
      <c r="V5" s="128">
        <v>2</v>
      </c>
      <c r="W5" s="127">
        <v>0</v>
      </c>
      <c r="X5" s="126">
        <v>15</v>
      </c>
      <c r="Y5" s="127">
        <v>2</v>
      </c>
      <c r="Z5" s="126">
        <v>4</v>
      </c>
      <c r="AA5" s="127">
        <v>2</v>
      </c>
      <c r="AB5" s="126">
        <v>13</v>
      </c>
      <c r="AC5" s="129">
        <v>2</v>
      </c>
      <c r="AD5" s="130">
        <v>12</v>
      </c>
      <c r="AE5" s="131">
        <v>1</v>
      </c>
      <c r="AF5" s="128">
        <v>99</v>
      </c>
      <c r="AG5" s="129">
        <v>0</v>
      </c>
      <c r="AH5" s="128">
        <v>99</v>
      </c>
      <c r="AI5" s="127">
        <v>0</v>
      </c>
      <c r="AJ5" s="126">
        <v>99</v>
      </c>
      <c r="AK5" s="127">
        <v>0</v>
      </c>
      <c r="AL5" s="132"/>
      <c r="AM5" s="133">
        <f>SUM(Q5+S5+U5+W5+Y5+AA5+AC5+AE5+AG5+AI5+AK5)</f>
        <v>10</v>
      </c>
      <c r="AN5" s="132"/>
      <c r="AO5" s="134">
        <f t="shared" ref="AO5:AO24" si="5">IF(B5=0,0,IF(B5="BRIVS",0,(LOOKUP(P5,$A$5:$A$25,$G$5:$G$25))))</f>
        <v>1000</v>
      </c>
      <c r="AP5" s="135">
        <f t="shared" ref="AP5:AP24" si="6">IF(B5=0,0,IF(B5="BRIVS",0,(LOOKUP(R5,$A$5:$A$25,$G$5:$G$25))))</f>
        <v>1000</v>
      </c>
      <c r="AQ5" s="136">
        <f t="shared" ref="AQ5:AQ24" si="7">IF(B5=0,0,IF(B5="BRIVS",0,(LOOKUP(T5,$A$5:$A$25,$G$5:$G$25))))</f>
        <v>1000</v>
      </c>
      <c r="AR5" s="135">
        <f t="shared" ref="AR5:AR24" si="8">IF(B5=0,0,IF(B5="BRIVS",0,(LOOKUP(V5,$A$5:$A$25,$G$5:$G$25))))</f>
        <v>1000</v>
      </c>
      <c r="AS5" s="136">
        <f t="shared" ref="AS5:AS24" si="9">IF(B5=0,0,IF(B5="BRIVS",0,(LOOKUP(X5,$A$5:$A$25,$G$5:$G$25))))</f>
        <v>1000</v>
      </c>
      <c r="AT5" s="136">
        <f t="shared" ref="AT5:AT24" si="10">IF(B5=0,0,IF(B5="BRIVS",0,(LOOKUP(Z5,$A$5:$A$25,$G$5:$G$25))))</f>
        <v>1000</v>
      </c>
      <c r="AU5" s="136">
        <f t="shared" ref="AU5:AU24" si="11">IF(B5=0,0,IF(B5="BRIVS",0,(LOOKUP(AB5,$A$5:$A$25,$G$5:$G$25))))</f>
        <v>1000</v>
      </c>
      <c r="AV5" s="136">
        <f t="shared" ref="AV5:AV24" si="12">IF(B5=0,0,IF(B5="BRIVS",0,(LOOKUP(AD5,$A$5:$A$25,$G$5:$G$25))))</f>
        <v>1000</v>
      </c>
      <c r="AW5" s="135">
        <f t="shared" ref="AW5:AW24" si="13">IF(B5=0,0,IF(B5="BRIVS",0,(LOOKUP(AF5,$A$5:$A$25,$G$5:$G$25))))</f>
        <v>0</v>
      </c>
      <c r="AX5" s="136">
        <f t="shared" ref="AX5:AX24" si="14">IF(B5=0,0,IF(B5="BRIVS",0,(LOOKUP(AH5,$A$5:$A$25,$G$5:$G$25))))</f>
        <v>0</v>
      </c>
      <c r="AY5" s="137">
        <f t="shared" ref="AY5:AY24" si="15">IF(B5=0,0,IF(B5="BRIVS",0,(LOOKUP(AJ5,$A$5:$A$25,$G$5:$G$25))))</f>
        <v>0</v>
      </c>
      <c r="AZ5" s="86"/>
      <c r="BA5" s="138">
        <f t="shared" ref="BA5:BA24" si="16">IF(P5=99,0,(LOOKUP($P5,$A$5:$A$26,$K$5:$K$26)))</f>
        <v>7</v>
      </c>
      <c r="BB5" s="139">
        <f t="shared" ref="BB5:BB24" si="17">IF(R5=99,0,(LOOKUP($R5,$A$5:$A$26,$K$5:$K$26)))</f>
        <v>6</v>
      </c>
      <c r="BC5" s="139">
        <f t="shared" ref="BC5:BC24" si="18">IF(T5=99,0,(LOOKUP($T5,$A$5:$A$26,$K$5:$K$26)))</f>
        <v>8</v>
      </c>
      <c r="BD5" s="140">
        <f t="shared" ref="BD5:BD24" si="19">IF(V5=99,0,(LOOKUP($V5,$A$5:$A$26,$K$5:$K$26)))</f>
        <v>11</v>
      </c>
      <c r="BE5" s="139">
        <f t="shared" ref="BE5:BE24" si="20">IF(X5=99,0,(LOOKUP($X5,$A$5:$A$26,$K$5:$K$26)))</f>
        <v>8</v>
      </c>
      <c r="BF5" s="139">
        <f t="shared" ref="BF5:BF24" si="21">IF(Z5=99,0,(LOOKUP($Z5,$A$5:$A$26,$K$5:$K$26)))</f>
        <v>9</v>
      </c>
      <c r="BG5" s="139">
        <f t="shared" ref="BG5:BG24" si="22">IF(AB5=99,0,(LOOKUP($AB5,$A$5:$A$26,$K$5:$K$26)))</f>
        <v>9</v>
      </c>
      <c r="BH5" s="139">
        <f t="shared" ref="BH5:BH24" si="23">IF(AD5=99,0,(LOOKUP($AD5,$A$5:$A$26,$K$5:$K$26)))</f>
        <v>10</v>
      </c>
      <c r="BI5" s="139">
        <f t="shared" ref="BI5:BI24" si="24">IF(AF5=99,0,(LOOKUP($AF5,$A$5:$A$26,$K$5:$K$26)))</f>
        <v>0</v>
      </c>
      <c r="BJ5" s="139">
        <f t="shared" ref="BJ5:BJ24" si="25">IF(AH5=99,0,(LOOKUP($AH5,$A$5:$A$26,$K$5:$K$26)))</f>
        <v>0</v>
      </c>
      <c r="BK5" s="139">
        <f t="shared" ref="BK5:BK24" si="26">IF(AJ5=99,0,(LOOKUP($AJ5,$A$5:$A$26,$K$5:$K$26)))</f>
        <v>0</v>
      </c>
      <c r="BL5" s="141">
        <f>SUM(BA5,BB5,BC5,BD5,BE5,BG5,BF5,BH5,BI5,BJ5,BK5)</f>
        <v>68</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11</v>
      </c>
      <c r="BO5" s="142">
        <f>SUM($BL5-$BM5)</f>
        <v>62</v>
      </c>
      <c r="BP5" s="92"/>
    </row>
    <row r="6" spans="1:68" ht="15">
      <c r="A6" s="143">
        <v>2</v>
      </c>
      <c r="B6" s="637" t="s">
        <v>32</v>
      </c>
      <c r="C6" s="395" t="s">
        <v>3</v>
      </c>
      <c r="D6" s="640"/>
      <c r="E6" s="146">
        <f>IF(G6=0,0,IF(G6+F6&lt;1000,1000,G6+F6))</f>
        <v>1010</v>
      </c>
      <c r="F6" s="147">
        <f t="shared" si="0"/>
        <v>10</v>
      </c>
      <c r="G6" s="148">
        <v>1000</v>
      </c>
      <c r="H6" s="149">
        <f t="shared" si="1"/>
        <v>24.03</v>
      </c>
      <c r="I6" s="150">
        <f>IF(M6=0,0,G6-M6)</f>
        <v>0</v>
      </c>
      <c r="J6" s="369">
        <v>3</v>
      </c>
      <c r="K6" s="152">
        <v>11</v>
      </c>
      <c r="L6" s="153">
        <v>8</v>
      </c>
      <c r="M6" s="154">
        <f t="shared" si="2"/>
        <v>1000</v>
      </c>
      <c r="N6" s="150">
        <f t="shared" si="3"/>
        <v>71</v>
      </c>
      <c r="O6" s="155">
        <f t="shared" si="4"/>
        <v>64</v>
      </c>
      <c r="P6" s="156">
        <v>11</v>
      </c>
      <c r="Q6" s="157">
        <v>0</v>
      </c>
      <c r="R6" s="158">
        <v>15</v>
      </c>
      <c r="S6" s="159">
        <v>2</v>
      </c>
      <c r="T6" s="160">
        <v>7</v>
      </c>
      <c r="U6" s="161">
        <v>1</v>
      </c>
      <c r="V6" s="158">
        <v>1</v>
      </c>
      <c r="W6" s="161">
        <v>2</v>
      </c>
      <c r="X6" s="160">
        <v>12</v>
      </c>
      <c r="Y6" s="161">
        <v>0</v>
      </c>
      <c r="Z6" s="160">
        <v>16</v>
      </c>
      <c r="AA6" s="161">
        <v>2</v>
      </c>
      <c r="AB6" s="160">
        <v>17</v>
      </c>
      <c r="AC6" s="159">
        <v>2</v>
      </c>
      <c r="AD6" s="156">
        <v>14</v>
      </c>
      <c r="AE6" s="157">
        <v>2</v>
      </c>
      <c r="AF6" s="162">
        <v>99</v>
      </c>
      <c r="AG6" s="159">
        <v>0</v>
      </c>
      <c r="AH6" s="158">
        <v>99</v>
      </c>
      <c r="AI6" s="161">
        <v>0</v>
      </c>
      <c r="AJ6" s="158">
        <v>99</v>
      </c>
      <c r="AK6" s="161">
        <v>0</v>
      </c>
      <c r="AL6" s="132"/>
      <c r="AM6" s="133">
        <f t="shared" ref="AM6:AM24" si="27">SUM(Q6+S6+U6+W6+Y6+AA6+AC6+AE6+AG6+AI6+AK6)</f>
        <v>11</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0</v>
      </c>
      <c r="AX6" s="165">
        <f t="shared" si="14"/>
        <v>0</v>
      </c>
      <c r="AY6" s="166">
        <f t="shared" si="15"/>
        <v>0</v>
      </c>
      <c r="AZ6" s="86"/>
      <c r="BA6" s="167">
        <f t="shared" si="16"/>
        <v>12</v>
      </c>
      <c r="BB6" s="168">
        <f t="shared" si="17"/>
        <v>8</v>
      </c>
      <c r="BC6" s="168">
        <f t="shared" si="18"/>
        <v>8</v>
      </c>
      <c r="BD6" s="169">
        <f t="shared" si="19"/>
        <v>10</v>
      </c>
      <c r="BE6" s="168">
        <f t="shared" si="20"/>
        <v>10</v>
      </c>
      <c r="BF6" s="168">
        <f t="shared" si="21"/>
        <v>7</v>
      </c>
      <c r="BG6" s="168">
        <f t="shared" si="22"/>
        <v>8</v>
      </c>
      <c r="BH6" s="168">
        <f t="shared" si="23"/>
        <v>8</v>
      </c>
      <c r="BI6" s="168">
        <f t="shared" si="24"/>
        <v>0</v>
      </c>
      <c r="BJ6" s="168">
        <f t="shared" si="25"/>
        <v>0</v>
      </c>
      <c r="BK6" s="168">
        <f t="shared" si="26"/>
        <v>0</v>
      </c>
      <c r="BL6" s="170">
        <f>SUM(BA6,BB6,BC6,BD6,BE6,BG6,BF6,BH6,BI6,BJ6,BK6)</f>
        <v>71</v>
      </c>
      <c r="BM6" s="164">
        <f>IF($AX$1&gt;7,(IF($AX$1=8,MIN(BA6:BH6),IF($AX$1=9,MIN(BA6:BI6),IF($AX$1=10,MIN(BA6:BJ6),IF($AX$1=11,MIN(BA6:BK6)))))),(IF($AX$1=4,MIN(BA6:BD6),IF($AX$1=5,MIN(BA6:BE6),IF($AX$1=6,MIN(BA6:BF6),IF($AX$1=7,MIN(BA6:BG6)))))))</f>
        <v>7</v>
      </c>
      <c r="BN6" s="164">
        <f>IF($AX$1&gt;7,(IF($AX$1=8,MAX(BA6:BH6),IF($AX$1=9,MAX(BA6:BI6),IF($AX$1=10,MAX(BA6:BJ6),IF($AX$1=11,MAX(BA6:BK6)))))),(IF($AX$1=4,MAX(BA6:BD6),IF($AX$1=5,MAX(BA6:BE6),IF($AX$1=6,MAX(BA6:BF6),IF($AX$1=7,MAX(BA6:BG6)))))))</f>
        <v>12</v>
      </c>
      <c r="BO6" s="171">
        <f t="shared" ref="BO6:BO24" si="28">SUM($BL6-$BM6)</f>
        <v>64</v>
      </c>
      <c r="BP6" s="92"/>
    </row>
    <row r="7" spans="1:68" ht="15">
      <c r="A7" s="143">
        <v>3</v>
      </c>
      <c r="B7" s="637" t="s">
        <v>166</v>
      </c>
      <c r="C7" s="395" t="s">
        <v>3</v>
      </c>
      <c r="D7" s="640"/>
      <c r="E7" s="173">
        <f t="shared" ref="E7:E24" si="29">IF(G7=0,0,IF(G7+F7&lt;1000,1000,G7+F7))</f>
        <v>1000</v>
      </c>
      <c r="F7" s="147">
        <f t="shared" si="0"/>
        <v>0</v>
      </c>
      <c r="G7" s="148">
        <v>1000</v>
      </c>
      <c r="H7" s="149">
        <f t="shared" si="1"/>
        <v>9.7900000000000009</v>
      </c>
      <c r="I7" s="150">
        <f t="shared" ref="I7:I24" si="30">IF(M7=0,0,G7-M7)</f>
        <v>0</v>
      </c>
      <c r="J7" s="151">
        <v>19</v>
      </c>
      <c r="K7" s="152">
        <v>3</v>
      </c>
      <c r="L7" s="153">
        <v>7</v>
      </c>
      <c r="M7" s="154">
        <f t="shared" si="2"/>
        <v>1000</v>
      </c>
      <c r="N7" s="150">
        <f t="shared" si="3"/>
        <v>52</v>
      </c>
      <c r="O7" s="155">
        <f t="shared" si="4"/>
        <v>52</v>
      </c>
      <c r="P7" s="156">
        <v>12</v>
      </c>
      <c r="Q7" s="157">
        <v>0</v>
      </c>
      <c r="R7" s="158">
        <v>99</v>
      </c>
      <c r="S7" s="159">
        <v>2</v>
      </c>
      <c r="T7" s="160">
        <v>4</v>
      </c>
      <c r="U7" s="161">
        <v>1</v>
      </c>
      <c r="V7" s="158">
        <v>18</v>
      </c>
      <c r="W7" s="161">
        <v>0</v>
      </c>
      <c r="X7" s="160">
        <v>16</v>
      </c>
      <c r="Y7" s="161">
        <v>0</v>
      </c>
      <c r="Z7" s="160">
        <v>10</v>
      </c>
      <c r="AA7" s="161">
        <v>0</v>
      </c>
      <c r="AB7" s="160">
        <v>9</v>
      </c>
      <c r="AC7" s="159">
        <v>0</v>
      </c>
      <c r="AD7" s="156">
        <v>15</v>
      </c>
      <c r="AE7" s="157">
        <v>0</v>
      </c>
      <c r="AF7" s="162">
        <v>99</v>
      </c>
      <c r="AG7" s="159">
        <v>0</v>
      </c>
      <c r="AH7" s="158">
        <v>99</v>
      </c>
      <c r="AI7" s="161">
        <v>0</v>
      </c>
      <c r="AJ7" s="158">
        <v>99</v>
      </c>
      <c r="AK7" s="161">
        <v>0</v>
      </c>
      <c r="AL7" s="132"/>
      <c r="AM7" s="133">
        <f t="shared" si="27"/>
        <v>3</v>
      </c>
      <c r="AN7" s="132"/>
      <c r="AO7" s="163">
        <f t="shared" si="5"/>
        <v>1000</v>
      </c>
      <c r="AP7" s="164">
        <f t="shared" si="6"/>
        <v>0</v>
      </c>
      <c r="AQ7" s="165">
        <f t="shared" si="7"/>
        <v>1000</v>
      </c>
      <c r="AR7" s="164">
        <f t="shared" si="8"/>
        <v>1000</v>
      </c>
      <c r="AS7" s="165">
        <f t="shared" si="9"/>
        <v>1000</v>
      </c>
      <c r="AT7" s="165">
        <f t="shared" si="10"/>
        <v>1000</v>
      </c>
      <c r="AU7" s="165">
        <f t="shared" si="11"/>
        <v>1000</v>
      </c>
      <c r="AV7" s="165">
        <f t="shared" si="12"/>
        <v>1000</v>
      </c>
      <c r="AW7" s="164">
        <f t="shared" si="13"/>
        <v>0</v>
      </c>
      <c r="AX7" s="165">
        <f t="shared" si="14"/>
        <v>0</v>
      </c>
      <c r="AY7" s="166">
        <f t="shared" si="15"/>
        <v>0</v>
      </c>
      <c r="AZ7" s="86"/>
      <c r="BA7" s="167">
        <f t="shared" si="16"/>
        <v>10</v>
      </c>
      <c r="BB7" s="168">
        <f t="shared" si="17"/>
        <v>0</v>
      </c>
      <c r="BC7" s="168">
        <f t="shared" si="18"/>
        <v>9</v>
      </c>
      <c r="BD7" s="169">
        <f t="shared" si="19"/>
        <v>6</v>
      </c>
      <c r="BE7" s="168">
        <f t="shared" si="20"/>
        <v>7</v>
      </c>
      <c r="BF7" s="168">
        <f t="shared" si="21"/>
        <v>7</v>
      </c>
      <c r="BG7" s="168">
        <f t="shared" si="22"/>
        <v>5</v>
      </c>
      <c r="BH7" s="168">
        <f t="shared" si="23"/>
        <v>8</v>
      </c>
      <c r="BI7" s="168">
        <f t="shared" si="24"/>
        <v>0</v>
      </c>
      <c r="BJ7" s="168">
        <f t="shared" si="25"/>
        <v>0</v>
      </c>
      <c r="BK7" s="168">
        <f t="shared" si="26"/>
        <v>0</v>
      </c>
      <c r="BL7" s="170">
        <f t="shared" ref="BL7:BL24" si="31">SUM(BA7,BB7,BC7,BD7,BE7,BG7,BF7,BH7,BI7,BJ7,BK7)</f>
        <v>52</v>
      </c>
      <c r="BM7" s="164">
        <f t="shared" ref="BM7:BM24" si="32">IF($AX$1&gt;7,(IF($AX$1=8,MIN(BA7:BH7),IF($AX$1=9,MIN(BA7:BI7),IF($AX$1=10,MIN(BA7:BJ7),IF($AX$1=11,MIN(BA7:BK7)))))),(IF($AX$1=4,MIN(BA7:BD7),IF($AX$1=5,MIN(BA7:BE7),IF($AX$1=6,MIN(BA7:BF7),IF($AX$1=7,MIN(BA7:BG7)))))))</f>
        <v>0</v>
      </c>
      <c r="BN7" s="164">
        <f t="shared" ref="BN7:BN24" si="33">IF($AX$1&gt;7,(IF($AX$1=8,MAX(BA7:BH7),IF($AX$1=9,MAX(BA7:BI7),IF($AX$1=10,MAX(BA7:BJ7),IF($AX$1=11,MAX(BA7:BK7)))))),(IF($AX$1=4,MAX(BA7:BD7),IF($AX$1=5,MAX(BA7:BE7),IF($AX$1=6,MAX(BA7:BF7),IF($AX$1=7,MAX(BA7:BG7)))))))</f>
        <v>10</v>
      </c>
      <c r="BO7" s="171">
        <f t="shared" si="28"/>
        <v>52</v>
      </c>
      <c r="BP7" s="92"/>
    </row>
    <row r="8" spans="1:68" ht="15">
      <c r="A8" s="143">
        <v>4</v>
      </c>
      <c r="B8" s="637" t="s">
        <v>14</v>
      </c>
      <c r="C8" s="45" t="s">
        <v>13</v>
      </c>
      <c r="D8" s="640"/>
      <c r="E8" s="173">
        <f t="shared" si="29"/>
        <v>1000</v>
      </c>
      <c r="F8" s="147">
        <f t="shared" si="0"/>
        <v>0</v>
      </c>
      <c r="G8" s="148">
        <v>1000</v>
      </c>
      <c r="H8" s="149">
        <f t="shared" si="1"/>
        <v>18.690000000000001</v>
      </c>
      <c r="I8" s="150">
        <f t="shared" si="30"/>
        <v>0</v>
      </c>
      <c r="J8" s="151">
        <v>9</v>
      </c>
      <c r="K8" s="152">
        <v>9</v>
      </c>
      <c r="L8" s="153">
        <v>7</v>
      </c>
      <c r="M8" s="154">
        <f t="shared" si="2"/>
        <v>1000</v>
      </c>
      <c r="N8" s="150">
        <f t="shared" si="3"/>
        <v>55</v>
      </c>
      <c r="O8" s="155">
        <f t="shared" si="4"/>
        <v>55</v>
      </c>
      <c r="P8" s="156">
        <v>13</v>
      </c>
      <c r="Q8" s="157">
        <v>2</v>
      </c>
      <c r="R8" s="158">
        <v>19</v>
      </c>
      <c r="S8" s="159">
        <v>0</v>
      </c>
      <c r="T8" s="160">
        <v>3</v>
      </c>
      <c r="U8" s="161">
        <v>1</v>
      </c>
      <c r="V8" s="158">
        <v>14</v>
      </c>
      <c r="W8" s="161">
        <v>1</v>
      </c>
      <c r="X8" s="160">
        <v>7</v>
      </c>
      <c r="Y8" s="161">
        <v>1</v>
      </c>
      <c r="Z8" s="160">
        <v>1</v>
      </c>
      <c r="AA8" s="161">
        <v>0</v>
      </c>
      <c r="AB8" s="160">
        <v>99</v>
      </c>
      <c r="AC8" s="159">
        <v>2</v>
      </c>
      <c r="AD8" s="174">
        <v>10</v>
      </c>
      <c r="AE8" s="157">
        <v>2</v>
      </c>
      <c r="AF8" s="162">
        <v>99</v>
      </c>
      <c r="AG8" s="159">
        <v>0</v>
      </c>
      <c r="AH8" s="158">
        <v>99</v>
      </c>
      <c r="AI8" s="161">
        <v>0</v>
      </c>
      <c r="AJ8" s="158">
        <v>99</v>
      </c>
      <c r="AK8" s="161">
        <v>0</v>
      </c>
      <c r="AL8" s="132"/>
      <c r="AM8" s="133">
        <f t="shared" si="27"/>
        <v>9</v>
      </c>
      <c r="AN8" s="132"/>
      <c r="AO8" s="163">
        <f t="shared" si="5"/>
        <v>1000</v>
      </c>
      <c r="AP8" s="164">
        <f t="shared" si="6"/>
        <v>1000</v>
      </c>
      <c r="AQ8" s="165">
        <f t="shared" si="7"/>
        <v>1000</v>
      </c>
      <c r="AR8" s="164">
        <f t="shared" si="8"/>
        <v>1000</v>
      </c>
      <c r="AS8" s="165">
        <f t="shared" si="9"/>
        <v>1000</v>
      </c>
      <c r="AT8" s="165">
        <f t="shared" si="10"/>
        <v>1000</v>
      </c>
      <c r="AU8" s="165">
        <f t="shared" si="11"/>
        <v>0</v>
      </c>
      <c r="AV8" s="165">
        <f t="shared" si="12"/>
        <v>1000</v>
      </c>
      <c r="AW8" s="164">
        <f t="shared" si="13"/>
        <v>0</v>
      </c>
      <c r="AX8" s="165">
        <f t="shared" si="14"/>
        <v>0</v>
      </c>
      <c r="AY8" s="166">
        <f t="shared" si="15"/>
        <v>0</v>
      </c>
      <c r="AZ8" s="86"/>
      <c r="BA8" s="167">
        <f t="shared" si="16"/>
        <v>9</v>
      </c>
      <c r="BB8" s="168">
        <f t="shared" si="17"/>
        <v>10</v>
      </c>
      <c r="BC8" s="168">
        <f t="shared" si="18"/>
        <v>3</v>
      </c>
      <c r="BD8" s="169">
        <f t="shared" si="19"/>
        <v>8</v>
      </c>
      <c r="BE8" s="168">
        <f t="shared" si="20"/>
        <v>8</v>
      </c>
      <c r="BF8" s="168">
        <f t="shared" si="21"/>
        <v>10</v>
      </c>
      <c r="BG8" s="168">
        <f t="shared" si="22"/>
        <v>0</v>
      </c>
      <c r="BH8" s="168">
        <f t="shared" si="23"/>
        <v>7</v>
      </c>
      <c r="BI8" s="168">
        <f t="shared" si="24"/>
        <v>0</v>
      </c>
      <c r="BJ8" s="168">
        <f t="shared" si="25"/>
        <v>0</v>
      </c>
      <c r="BK8" s="168">
        <f t="shared" si="26"/>
        <v>0</v>
      </c>
      <c r="BL8" s="170">
        <f t="shared" si="31"/>
        <v>55</v>
      </c>
      <c r="BM8" s="164">
        <f t="shared" si="32"/>
        <v>0</v>
      </c>
      <c r="BN8" s="164">
        <f t="shared" si="33"/>
        <v>10</v>
      </c>
      <c r="BO8" s="171">
        <f t="shared" si="28"/>
        <v>55</v>
      </c>
      <c r="BP8" s="92"/>
    </row>
    <row r="9" spans="1:68" ht="15">
      <c r="A9" s="143">
        <v>5</v>
      </c>
      <c r="B9" s="637" t="s">
        <v>321</v>
      </c>
      <c r="C9" s="45" t="s">
        <v>60</v>
      </c>
      <c r="D9" s="640"/>
      <c r="E9" s="173">
        <f t="shared" si="29"/>
        <v>1020</v>
      </c>
      <c r="F9" s="147">
        <f t="shared" si="0"/>
        <v>20</v>
      </c>
      <c r="G9" s="148">
        <v>1000</v>
      </c>
      <c r="H9" s="149">
        <f t="shared" si="1"/>
        <v>24.92</v>
      </c>
      <c r="I9" s="150">
        <f t="shared" si="30"/>
        <v>0</v>
      </c>
      <c r="J9" s="369">
        <v>2</v>
      </c>
      <c r="K9" s="152">
        <v>12</v>
      </c>
      <c r="L9" s="153">
        <v>8</v>
      </c>
      <c r="M9" s="154">
        <f t="shared" si="2"/>
        <v>1000</v>
      </c>
      <c r="N9" s="150">
        <f t="shared" si="3"/>
        <v>67</v>
      </c>
      <c r="O9" s="155">
        <f t="shared" si="4"/>
        <v>62</v>
      </c>
      <c r="P9" s="156">
        <v>14</v>
      </c>
      <c r="Q9" s="157">
        <v>1</v>
      </c>
      <c r="R9" s="158">
        <v>17</v>
      </c>
      <c r="S9" s="159">
        <v>0</v>
      </c>
      <c r="T9" s="160">
        <v>15</v>
      </c>
      <c r="U9" s="161">
        <v>2</v>
      </c>
      <c r="V9" s="158">
        <v>7</v>
      </c>
      <c r="W9" s="161">
        <v>1</v>
      </c>
      <c r="X9" s="160">
        <v>9</v>
      </c>
      <c r="Y9" s="161">
        <v>2</v>
      </c>
      <c r="Z9" s="160">
        <v>8</v>
      </c>
      <c r="AA9" s="161">
        <v>2</v>
      </c>
      <c r="AB9" s="160">
        <v>19</v>
      </c>
      <c r="AC9" s="159">
        <v>2</v>
      </c>
      <c r="AD9" s="156">
        <v>11</v>
      </c>
      <c r="AE9" s="157">
        <v>2</v>
      </c>
      <c r="AF9" s="162">
        <v>99</v>
      </c>
      <c r="AG9" s="159">
        <v>0</v>
      </c>
      <c r="AH9" s="158">
        <v>99</v>
      </c>
      <c r="AI9" s="161">
        <v>0</v>
      </c>
      <c r="AJ9" s="158">
        <v>99</v>
      </c>
      <c r="AK9" s="161">
        <v>0</v>
      </c>
      <c r="AL9" s="132"/>
      <c r="AM9" s="133">
        <f t="shared" si="27"/>
        <v>12</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8</v>
      </c>
      <c r="BB9" s="168">
        <f t="shared" si="17"/>
        <v>8</v>
      </c>
      <c r="BC9" s="168">
        <f t="shared" si="18"/>
        <v>8</v>
      </c>
      <c r="BD9" s="169">
        <f t="shared" si="19"/>
        <v>8</v>
      </c>
      <c r="BE9" s="168">
        <f t="shared" si="20"/>
        <v>5</v>
      </c>
      <c r="BF9" s="168">
        <f t="shared" si="21"/>
        <v>8</v>
      </c>
      <c r="BG9" s="168">
        <f t="shared" si="22"/>
        <v>10</v>
      </c>
      <c r="BH9" s="168">
        <f t="shared" si="23"/>
        <v>12</v>
      </c>
      <c r="BI9" s="168">
        <f t="shared" si="24"/>
        <v>0</v>
      </c>
      <c r="BJ9" s="168">
        <f t="shared" si="25"/>
        <v>0</v>
      </c>
      <c r="BK9" s="168">
        <f t="shared" si="26"/>
        <v>0</v>
      </c>
      <c r="BL9" s="170">
        <f t="shared" si="31"/>
        <v>67</v>
      </c>
      <c r="BM9" s="164">
        <f t="shared" si="32"/>
        <v>5</v>
      </c>
      <c r="BN9" s="164">
        <f t="shared" si="33"/>
        <v>12</v>
      </c>
      <c r="BO9" s="171">
        <f t="shared" si="28"/>
        <v>62</v>
      </c>
      <c r="BP9" s="92"/>
    </row>
    <row r="10" spans="1:68" ht="15">
      <c r="A10" s="143">
        <v>6</v>
      </c>
      <c r="B10" s="637" t="s">
        <v>37</v>
      </c>
      <c r="C10" s="405" t="s">
        <v>36</v>
      </c>
      <c r="D10" s="640"/>
      <c r="E10" s="173">
        <f t="shared" si="29"/>
        <v>1000</v>
      </c>
      <c r="F10" s="147">
        <f t="shared" si="0"/>
        <v>0</v>
      </c>
      <c r="G10" s="148">
        <v>1000</v>
      </c>
      <c r="H10" s="149">
        <f t="shared" si="1"/>
        <v>19.580000000000002</v>
      </c>
      <c r="I10" s="150">
        <f t="shared" si="30"/>
        <v>0</v>
      </c>
      <c r="J10" s="151">
        <v>8</v>
      </c>
      <c r="K10" s="152">
        <v>9</v>
      </c>
      <c r="L10" s="153">
        <v>8</v>
      </c>
      <c r="M10" s="154">
        <f t="shared" si="2"/>
        <v>1000</v>
      </c>
      <c r="N10" s="150">
        <f t="shared" si="3"/>
        <v>71</v>
      </c>
      <c r="O10" s="155">
        <f t="shared" si="4"/>
        <v>65</v>
      </c>
      <c r="P10" s="156">
        <v>15</v>
      </c>
      <c r="Q10" s="157">
        <v>2</v>
      </c>
      <c r="R10" s="158">
        <v>11</v>
      </c>
      <c r="S10" s="159">
        <v>1</v>
      </c>
      <c r="T10" s="160">
        <v>17</v>
      </c>
      <c r="U10" s="161">
        <v>2</v>
      </c>
      <c r="V10" s="158">
        <v>19</v>
      </c>
      <c r="W10" s="161">
        <v>2</v>
      </c>
      <c r="X10" s="160">
        <v>13</v>
      </c>
      <c r="Y10" s="161">
        <v>0</v>
      </c>
      <c r="Z10" s="160">
        <v>12</v>
      </c>
      <c r="AA10" s="161">
        <v>0</v>
      </c>
      <c r="AB10" s="160">
        <v>7</v>
      </c>
      <c r="AC10" s="159">
        <v>0</v>
      </c>
      <c r="AD10" s="174">
        <v>18</v>
      </c>
      <c r="AE10" s="157">
        <v>2</v>
      </c>
      <c r="AF10" s="162">
        <v>99</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0</v>
      </c>
      <c r="AX10" s="165">
        <f t="shared" si="14"/>
        <v>0</v>
      </c>
      <c r="AY10" s="166">
        <f t="shared" si="15"/>
        <v>0</v>
      </c>
      <c r="AZ10" s="86"/>
      <c r="BA10" s="167">
        <f t="shared" si="16"/>
        <v>8</v>
      </c>
      <c r="BB10" s="168">
        <f t="shared" si="17"/>
        <v>12</v>
      </c>
      <c r="BC10" s="168">
        <f t="shared" si="18"/>
        <v>8</v>
      </c>
      <c r="BD10" s="169">
        <f t="shared" si="19"/>
        <v>10</v>
      </c>
      <c r="BE10" s="168">
        <f t="shared" si="20"/>
        <v>9</v>
      </c>
      <c r="BF10" s="168">
        <f t="shared" si="21"/>
        <v>10</v>
      </c>
      <c r="BG10" s="168">
        <f t="shared" si="22"/>
        <v>8</v>
      </c>
      <c r="BH10" s="168">
        <f t="shared" si="23"/>
        <v>6</v>
      </c>
      <c r="BI10" s="168">
        <f t="shared" si="24"/>
        <v>0</v>
      </c>
      <c r="BJ10" s="168">
        <f t="shared" si="25"/>
        <v>0</v>
      </c>
      <c r="BK10" s="168">
        <f t="shared" si="26"/>
        <v>0</v>
      </c>
      <c r="BL10" s="170">
        <f t="shared" si="31"/>
        <v>71</v>
      </c>
      <c r="BM10" s="164">
        <f t="shared" si="32"/>
        <v>6</v>
      </c>
      <c r="BN10" s="164">
        <f t="shared" si="33"/>
        <v>12</v>
      </c>
      <c r="BO10" s="171">
        <f t="shared" si="28"/>
        <v>65</v>
      </c>
      <c r="BP10" s="92"/>
    </row>
    <row r="11" spans="1:68" ht="15">
      <c r="A11" s="143">
        <v>7</v>
      </c>
      <c r="B11" s="637" t="s">
        <v>323</v>
      </c>
      <c r="C11" s="395" t="s">
        <v>3</v>
      </c>
      <c r="D11" s="640"/>
      <c r="E11" s="173">
        <f t="shared" si="29"/>
        <v>1000</v>
      </c>
      <c r="F11" s="147">
        <f t="shared" si="0"/>
        <v>0</v>
      </c>
      <c r="G11" s="148">
        <v>1000</v>
      </c>
      <c r="H11" s="149">
        <f t="shared" si="1"/>
        <v>17.8</v>
      </c>
      <c r="I11" s="150">
        <f t="shared" si="30"/>
        <v>0</v>
      </c>
      <c r="J11" s="151">
        <v>10</v>
      </c>
      <c r="K11" s="152">
        <v>8</v>
      </c>
      <c r="L11" s="153">
        <v>8</v>
      </c>
      <c r="M11" s="154">
        <f t="shared" si="2"/>
        <v>1000</v>
      </c>
      <c r="N11" s="150">
        <f t="shared" si="3"/>
        <v>76</v>
      </c>
      <c r="O11" s="155">
        <f t="shared" si="4"/>
        <v>69</v>
      </c>
      <c r="P11" s="156">
        <v>16</v>
      </c>
      <c r="Q11" s="157">
        <v>2</v>
      </c>
      <c r="R11" s="158">
        <v>12</v>
      </c>
      <c r="S11" s="159">
        <v>0</v>
      </c>
      <c r="T11" s="160">
        <v>2</v>
      </c>
      <c r="U11" s="161">
        <v>1</v>
      </c>
      <c r="V11" s="158">
        <v>5</v>
      </c>
      <c r="W11" s="161">
        <v>1</v>
      </c>
      <c r="X11" s="160">
        <v>4</v>
      </c>
      <c r="Y11" s="161">
        <v>1</v>
      </c>
      <c r="Z11" s="160">
        <v>14</v>
      </c>
      <c r="AA11" s="161">
        <v>1</v>
      </c>
      <c r="AB11" s="160">
        <v>6</v>
      </c>
      <c r="AC11" s="159">
        <v>2</v>
      </c>
      <c r="AD11" s="175">
        <v>19</v>
      </c>
      <c r="AE11" s="157">
        <v>0</v>
      </c>
      <c r="AF11" s="162">
        <v>99</v>
      </c>
      <c r="AG11" s="159">
        <v>0</v>
      </c>
      <c r="AH11" s="158">
        <v>99</v>
      </c>
      <c r="AI11" s="161">
        <v>0</v>
      </c>
      <c r="AJ11" s="158">
        <v>99</v>
      </c>
      <c r="AK11" s="161">
        <v>0</v>
      </c>
      <c r="AL11" s="132"/>
      <c r="AM11" s="133">
        <f t="shared" si="27"/>
        <v>8</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0</v>
      </c>
      <c r="AX11" s="165">
        <f t="shared" si="14"/>
        <v>0</v>
      </c>
      <c r="AY11" s="166">
        <f t="shared" si="15"/>
        <v>0</v>
      </c>
      <c r="AZ11" s="86"/>
      <c r="BA11" s="167">
        <f t="shared" si="16"/>
        <v>7</v>
      </c>
      <c r="BB11" s="168">
        <f t="shared" si="17"/>
        <v>10</v>
      </c>
      <c r="BC11" s="168">
        <f t="shared" si="18"/>
        <v>11</v>
      </c>
      <c r="BD11" s="169">
        <f t="shared" si="19"/>
        <v>12</v>
      </c>
      <c r="BE11" s="168">
        <f t="shared" si="20"/>
        <v>9</v>
      </c>
      <c r="BF11" s="168">
        <f t="shared" si="21"/>
        <v>8</v>
      </c>
      <c r="BG11" s="168">
        <f t="shared" si="22"/>
        <v>9</v>
      </c>
      <c r="BH11" s="168">
        <f t="shared" si="23"/>
        <v>10</v>
      </c>
      <c r="BI11" s="168">
        <f t="shared" si="24"/>
        <v>0</v>
      </c>
      <c r="BJ11" s="168">
        <f t="shared" si="25"/>
        <v>0</v>
      </c>
      <c r="BK11" s="168">
        <f t="shared" si="26"/>
        <v>0</v>
      </c>
      <c r="BL11" s="170">
        <f t="shared" si="31"/>
        <v>76</v>
      </c>
      <c r="BM11" s="164">
        <f t="shared" si="32"/>
        <v>7</v>
      </c>
      <c r="BN11" s="164">
        <f t="shared" si="33"/>
        <v>12</v>
      </c>
      <c r="BO11" s="171">
        <f t="shared" si="28"/>
        <v>69</v>
      </c>
      <c r="BP11" s="92"/>
    </row>
    <row r="12" spans="1:68" ht="15">
      <c r="A12" s="143">
        <v>8</v>
      </c>
      <c r="B12" s="637" t="s">
        <v>41</v>
      </c>
      <c r="C12" s="395" t="s">
        <v>40</v>
      </c>
      <c r="D12" s="641"/>
      <c r="E12" s="173">
        <f t="shared" si="29"/>
        <v>1000</v>
      </c>
      <c r="F12" s="147">
        <f t="shared" si="0"/>
        <v>0</v>
      </c>
      <c r="G12" s="148">
        <v>1000</v>
      </c>
      <c r="H12" s="149">
        <f t="shared" si="1"/>
        <v>16.02</v>
      </c>
      <c r="I12" s="150">
        <f t="shared" si="30"/>
        <v>0</v>
      </c>
      <c r="J12" s="151">
        <v>12</v>
      </c>
      <c r="K12" s="152">
        <v>8</v>
      </c>
      <c r="L12" s="153">
        <v>8</v>
      </c>
      <c r="M12" s="154">
        <f t="shared" si="2"/>
        <v>1000</v>
      </c>
      <c r="N12" s="150">
        <f t="shared" si="3"/>
        <v>68</v>
      </c>
      <c r="O12" s="155">
        <f t="shared" si="4"/>
        <v>63</v>
      </c>
      <c r="P12" s="156">
        <v>17</v>
      </c>
      <c r="Q12" s="157">
        <v>1</v>
      </c>
      <c r="R12" s="158">
        <v>14</v>
      </c>
      <c r="S12" s="159">
        <v>2</v>
      </c>
      <c r="T12" s="160">
        <v>1</v>
      </c>
      <c r="U12" s="161">
        <v>2</v>
      </c>
      <c r="V12" s="158">
        <v>11</v>
      </c>
      <c r="W12" s="161">
        <v>0</v>
      </c>
      <c r="X12" s="160">
        <v>18</v>
      </c>
      <c r="Y12" s="161">
        <v>1</v>
      </c>
      <c r="Z12" s="160">
        <v>5</v>
      </c>
      <c r="AA12" s="161">
        <v>0</v>
      </c>
      <c r="AB12" s="160">
        <v>10</v>
      </c>
      <c r="AC12" s="159">
        <v>0</v>
      </c>
      <c r="AD12" s="175">
        <v>9</v>
      </c>
      <c r="AE12" s="157">
        <v>2</v>
      </c>
      <c r="AF12" s="162">
        <v>99</v>
      </c>
      <c r="AG12" s="159">
        <v>0</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0</v>
      </c>
      <c r="AX12" s="165">
        <f t="shared" si="14"/>
        <v>0</v>
      </c>
      <c r="AY12" s="166">
        <f t="shared" si="15"/>
        <v>0</v>
      </c>
      <c r="AZ12" s="86"/>
      <c r="BA12" s="167">
        <f t="shared" si="16"/>
        <v>8</v>
      </c>
      <c r="BB12" s="168">
        <f t="shared" si="17"/>
        <v>8</v>
      </c>
      <c r="BC12" s="168">
        <f t="shared" si="18"/>
        <v>10</v>
      </c>
      <c r="BD12" s="169">
        <f t="shared" si="19"/>
        <v>12</v>
      </c>
      <c r="BE12" s="168">
        <f t="shared" si="20"/>
        <v>6</v>
      </c>
      <c r="BF12" s="168">
        <f t="shared" si="21"/>
        <v>12</v>
      </c>
      <c r="BG12" s="168">
        <f t="shared" si="22"/>
        <v>7</v>
      </c>
      <c r="BH12" s="168">
        <f t="shared" si="23"/>
        <v>5</v>
      </c>
      <c r="BI12" s="168">
        <f t="shared" si="24"/>
        <v>0</v>
      </c>
      <c r="BJ12" s="168">
        <f t="shared" si="25"/>
        <v>0</v>
      </c>
      <c r="BK12" s="168">
        <f t="shared" si="26"/>
        <v>0</v>
      </c>
      <c r="BL12" s="170">
        <f t="shared" si="31"/>
        <v>68</v>
      </c>
      <c r="BM12" s="164">
        <f t="shared" si="32"/>
        <v>5</v>
      </c>
      <c r="BN12" s="164">
        <f t="shared" si="33"/>
        <v>12</v>
      </c>
      <c r="BO12" s="171">
        <f t="shared" si="28"/>
        <v>63</v>
      </c>
      <c r="BP12" s="92"/>
    </row>
    <row r="13" spans="1:68" ht="15">
      <c r="A13" s="143">
        <v>9</v>
      </c>
      <c r="B13" s="637" t="s">
        <v>223</v>
      </c>
      <c r="C13" s="45" t="s">
        <v>65</v>
      </c>
      <c r="D13" s="641"/>
      <c r="E13" s="173">
        <f t="shared" si="29"/>
        <v>1000</v>
      </c>
      <c r="F13" s="147">
        <f t="shared" si="0"/>
        <v>0</v>
      </c>
      <c r="G13" s="148">
        <v>1000</v>
      </c>
      <c r="H13" s="149">
        <f t="shared" si="1"/>
        <v>10.68</v>
      </c>
      <c r="I13" s="150">
        <f t="shared" si="30"/>
        <v>0</v>
      </c>
      <c r="J13" s="151">
        <v>18</v>
      </c>
      <c r="K13" s="152">
        <v>5</v>
      </c>
      <c r="L13" s="153">
        <v>7</v>
      </c>
      <c r="M13" s="154">
        <f t="shared" si="2"/>
        <v>1000</v>
      </c>
      <c r="N13" s="150">
        <f t="shared" si="3"/>
        <v>51</v>
      </c>
      <c r="O13" s="155">
        <f t="shared" si="4"/>
        <v>51</v>
      </c>
      <c r="P13" s="156">
        <v>18</v>
      </c>
      <c r="Q13" s="157">
        <v>0</v>
      </c>
      <c r="R13" s="158">
        <v>16</v>
      </c>
      <c r="S13" s="159">
        <v>0</v>
      </c>
      <c r="T13" s="160">
        <v>99</v>
      </c>
      <c r="U13" s="161">
        <v>2</v>
      </c>
      <c r="V13" s="158">
        <v>10</v>
      </c>
      <c r="W13" s="161">
        <v>1</v>
      </c>
      <c r="X13" s="160">
        <v>5</v>
      </c>
      <c r="Y13" s="161">
        <v>0</v>
      </c>
      <c r="Z13" s="160">
        <v>15</v>
      </c>
      <c r="AA13" s="161">
        <v>0</v>
      </c>
      <c r="AB13" s="160">
        <v>3</v>
      </c>
      <c r="AC13" s="159">
        <v>2</v>
      </c>
      <c r="AD13" s="175">
        <v>8</v>
      </c>
      <c r="AE13" s="157">
        <v>0</v>
      </c>
      <c r="AF13" s="162">
        <v>99</v>
      </c>
      <c r="AG13" s="159">
        <v>0</v>
      </c>
      <c r="AH13" s="158">
        <v>99</v>
      </c>
      <c r="AI13" s="161">
        <v>0</v>
      </c>
      <c r="AJ13" s="158">
        <v>99</v>
      </c>
      <c r="AK13" s="161">
        <v>0</v>
      </c>
      <c r="AL13" s="132"/>
      <c r="AM13" s="133">
        <f t="shared" si="27"/>
        <v>5</v>
      </c>
      <c r="AN13" s="132"/>
      <c r="AO13" s="163">
        <f t="shared" si="5"/>
        <v>1000</v>
      </c>
      <c r="AP13" s="164">
        <f t="shared" si="6"/>
        <v>1000</v>
      </c>
      <c r="AQ13" s="165">
        <f t="shared" si="7"/>
        <v>0</v>
      </c>
      <c r="AR13" s="164">
        <f t="shared" si="8"/>
        <v>1000</v>
      </c>
      <c r="AS13" s="165">
        <f t="shared" si="9"/>
        <v>1000</v>
      </c>
      <c r="AT13" s="165">
        <f t="shared" si="10"/>
        <v>1000</v>
      </c>
      <c r="AU13" s="165">
        <f t="shared" si="11"/>
        <v>1000</v>
      </c>
      <c r="AV13" s="165">
        <f t="shared" si="12"/>
        <v>1000</v>
      </c>
      <c r="AW13" s="164">
        <f t="shared" si="13"/>
        <v>0</v>
      </c>
      <c r="AX13" s="165">
        <f t="shared" si="14"/>
        <v>0</v>
      </c>
      <c r="AY13" s="166">
        <f t="shared" si="15"/>
        <v>0</v>
      </c>
      <c r="AZ13" s="86"/>
      <c r="BA13" s="167">
        <f t="shared" si="16"/>
        <v>6</v>
      </c>
      <c r="BB13" s="168">
        <f t="shared" si="17"/>
        <v>7</v>
      </c>
      <c r="BC13" s="168">
        <f t="shared" si="18"/>
        <v>0</v>
      </c>
      <c r="BD13" s="169">
        <f t="shared" si="19"/>
        <v>7</v>
      </c>
      <c r="BE13" s="168">
        <f t="shared" si="20"/>
        <v>12</v>
      </c>
      <c r="BF13" s="168">
        <f t="shared" si="21"/>
        <v>8</v>
      </c>
      <c r="BG13" s="168">
        <f t="shared" si="22"/>
        <v>3</v>
      </c>
      <c r="BH13" s="168">
        <f t="shared" si="23"/>
        <v>8</v>
      </c>
      <c r="BI13" s="168">
        <f t="shared" si="24"/>
        <v>0</v>
      </c>
      <c r="BJ13" s="168">
        <f t="shared" si="25"/>
        <v>0</v>
      </c>
      <c r="BK13" s="168">
        <f t="shared" si="26"/>
        <v>0</v>
      </c>
      <c r="BL13" s="170">
        <f t="shared" si="31"/>
        <v>51</v>
      </c>
      <c r="BM13" s="164">
        <f t="shared" si="32"/>
        <v>0</v>
      </c>
      <c r="BN13" s="164">
        <f t="shared" si="33"/>
        <v>12</v>
      </c>
      <c r="BO13" s="171">
        <f t="shared" si="28"/>
        <v>51</v>
      </c>
      <c r="BP13" s="92"/>
    </row>
    <row r="14" spans="1:68" ht="15">
      <c r="A14" s="143">
        <v>10</v>
      </c>
      <c r="B14" s="637" t="s">
        <v>20</v>
      </c>
      <c r="C14" s="395" t="s">
        <v>40</v>
      </c>
      <c r="D14" s="641"/>
      <c r="E14" s="173">
        <f t="shared" si="29"/>
        <v>1000</v>
      </c>
      <c r="F14" s="147">
        <f t="shared" si="0"/>
        <v>0</v>
      </c>
      <c r="G14" s="148">
        <v>1000</v>
      </c>
      <c r="H14" s="149">
        <f t="shared" si="1"/>
        <v>12.46</v>
      </c>
      <c r="I14" s="150">
        <f t="shared" si="30"/>
        <v>0</v>
      </c>
      <c r="J14" s="151">
        <v>16</v>
      </c>
      <c r="K14" s="152">
        <v>7</v>
      </c>
      <c r="L14" s="153">
        <v>7</v>
      </c>
      <c r="M14" s="154">
        <f t="shared" si="2"/>
        <v>1000</v>
      </c>
      <c r="N14" s="227">
        <f t="shared" si="3"/>
        <v>52</v>
      </c>
      <c r="O14" s="633">
        <f t="shared" si="4"/>
        <v>52</v>
      </c>
      <c r="P14" s="156">
        <v>1</v>
      </c>
      <c r="Q14" s="157">
        <v>0</v>
      </c>
      <c r="R14" s="158">
        <v>13</v>
      </c>
      <c r="S14" s="159">
        <v>0</v>
      </c>
      <c r="T14" s="160">
        <v>14</v>
      </c>
      <c r="U14" s="161">
        <v>0</v>
      </c>
      <c r="V14" s="158">
        <v>9</v>
      </c>
      <c r="W14" s="161">
        <v>1</v>
      </c>
      <c r="X14" s="160">
        <v>99</v>
      </c>
      <c r="Y14" s="161">
        <v>2</v>
      </c>
      <c r="Z14" s="160">
        <v>3</v>
      </c>
      <c r="AA14" s="161">
        <v>2</v>
      </c>
      <c r="AB14" s="160">
        <v>8</v>
      </c>
      <c r="AC14" s="159">
        <v>2</v>
      </c>
      <c r="AD14" s="156">
        <v>4</v>
      </c>
      <c r="AE14" s="634">
        <v>0</v>
      </c>
      <c r="AF14" s="162">
        <v>99</v>
      </c>
      <c r="AG14" s="159">
        <v>0</v>
      </c>
      <c r="AH14" s="158">
        <v>99</v>
      </c>
      <c r="AI14" s="161">
        <v>0</v>
      </c>
      <c r="AJ14" s="158">
        <v>99</v>
      </c>
      <c r="AK14" s="161">
        <v>0</v>
      </c>
      <c r="AL14" s="132"/>
      <c r="AM14" s="133">
        <f t="shared" si="27"/>
        <v>7</v>
      </c>
      <c r="AN14" s="132"/>
      <c r="AO14" s="163">
        <f t="shared" si="5"/>
        <v>1000</v>
      </c>
      <c r="AP14" s="164">
        <f t="shared" si="6"/>
        <v>1000</v>
      </c>
      <c r="AQ14" s="165">
        <f t="shared" si="7"/>
        <v>1000</v>
      </c>
      <c r="AR14" s="164">
        <f t="shared" si="8"/>
        <v>1000</v>
      </c>
      <c r="AS14" s="165">
        <f t="shared" si="9"/>
        <v>0</v>
      </c>
      <c r="AT14" s="165">
        <f t="shared" si="10"/>
        <v>1000</v>
      </c>
      <c r="AU14" s="165">
        <f t="shared" si="11"/>
        <v>1000</v>
      </c>
      <c r="AV14" s="165">
        <f t="shared" si="12"/>
        <v>1000</v>
      </c>
      <c r="AW14" s="164">
        <f t="shared" si="13"/>
        <v>0</v>
      </c>
      <c r="AX14" s="165">
        <f t="shared" si="14"/>
        <v>0</v>
      </c>
      <c r="AY14" s="166">
        <f t="shared" si="15"/>
        <v>0</v>
      </c>
      <c r="AZ14" s="86"/>
      <c r="BA14" s="167">
        <f t="shared" si="16"/>
        <v>10</v>
      </c>
      <c r="BB14" s="168">
        <f t="shared" si="17"/>
        <v>9</v>
      </c>
      <c r="BC14" s="168">
        <f t="shared" si="18"/>
        <v>8</v>
      </c>
      <c r="BD14" s="169">
        <f t="shared" si="19"/>
        <v>5</v>
      </c>
      <c r="BE14" s="168">
        <f t="shared" si="20"/>
        <v>0</v>
      </c>
      <c r="BF14" s="168">
        <f t="shared" si="21"/>
        <v>3</v>
      </c>
      <c r="BG14" s="168">
        <f t="shared" si="22"/>
        <v>8</v>
      </c>
      <c r="BH14" s="168">
        <f t="shared" si="23"/>
        <v>9</v>
      </c>
      <c r="BI14" s="168">
        <f t="shared" si="24"/>
        <v>0</v>
      </c>
      <c r="BJ14" s="168">
        <f t="shared" si="25"/>
        <v>0</v>
      </c>
      <c r="BK14" s="168">
        <f t="shared" si="26"/>
        <v>0</v>
      </c>
      <c r="BL14" s="170">
        <f t="shared" si="31"/>
        <v>52</v>
      </c>
      <c r="BM14" s="164">
        <f t="shared" si="32"/>
        <v>0</v>
      </c>
      <c r="BN14" s="164">
        <f t="shared" si="33"/>
        <v>10</v>
      </c>
      <c r="BO14" s="171">
        <f t="shared" si="28"/>
        <v>52</v>
      </c>
      <c r="BP14" s="92"/>
    </row>
    <row r="15" spans="1:68" ht="15">
      <c r="A15" s="143">
        <v>11</v>
      </c>
      <c r="B15" s="637" t="s">
        <v>23</v>
      </c>
      <c r="C15" s="395" t="s">
        <v>3</v>
      </c>
      <c r="D15" s="641"/>
      <c r="E15" s="173">
        <f t="shared" si="29"/>
        <v>1020</v>
      </c>
      <c r="F15" s="147">
        <f t="shared" si="0"/>
        <v>20</v>
      </c>
      <c r="G15" s="148">
        <v>1000</v>
      </c>
      <c r="H15" s="149">
        <f t="shared" si="1"/>
        <v>25.81</v>
      </c>
      <c r="I15" s="150">
        <f t="shared" si="30"/>
        <v>0</v>
      </c>
      <c r="J15" s="369">
        <v>1</v>
      </c>
      <c r="K15" s="152">
        <v>12</v>
      </c>
      <c r="L15" s="153">
        <v>8</v>
      </c>
      <c r="M15" s="154">
        <f t="shared" si="2"/>
        <v>1000</v>
      </c>
      <c r="N15" s="150">
        <f t="shared" si="3"/>
        <v>75</v>
      </c>
      <c r="O15" s="155">
        <f t="shared" si="4"/>
        <v>69</v>
      </c>
      <c r="P15" s="156">
        <v>2</v>
      </c>
      <c r="Q15" s="157">
        <v>2</v>
      </c>
      <c r="R15" s="158">
        <v>6</v>
      </c>
      <c r="S15" s="159">
        <v>1</v>
      </c>
      <c r="T15" s="160">
        <v>18</v>
      </c>
      <c r="U15" s="161">
        <v>2</v>
      </c>
      <c r="V15" s="158">
        <v>8</v>
      </c>
      <c r="W15" s="161">
        <v>2</v>
      </c>
      <c r="X15" s="160">
        <v>19</v>
      </c>
      <c r="Y15" s="161">
        <v>2</v>
      </c>
      <c r="Z15" s="160">
        <v>13</v>
      </c>
      <c r="AA15" s="161">
        <v>1</v>
      </c>
      <c r="AB15" s="160">
        <v>12</v>
      </c>
      <c r="AC15" s="159">
        <v>2</v>
      </c>
      <c r="AD15" s="174">
        <v>5</v>
      </c>
      <c r="AE15" s="157">
        <v>0</v>
      </c>
      <c r="AF15" s="162">
        <v>99</v>
      </c>
      <c r="AG15" s="159">
        <v>0</v>
      </c>
      <c r="AH15" s="158">
        <v>99</v>
      </c>
      <c r="AI15" s="161">
        <v>0</v>
      </c>
      <c r="AJ15" s="158">
        <v>99</v>
      </c>
      <c r="AK15" s="161">
        <v>0</v>
      </c>
      <c r="AL15" s="132"/>
      <c r="AM15" s="133">
        <f t="shared" si="27"/>
        <v>12</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11</v>
      </c>
      <c r="BB15" s="168">
        <f t="shared" si="17"/>
        <v>9</v>
      </c>
      <c r="BC15" s="168">
        <f t="shared" si="18"/>
        <v>6</v>
      </c>
      <c r="BD15" s="169">
        <f t="shared" si="19"/>
        <v>8</v>
      </c>
      <c r="BE15" s="168">
        <f t="shared" si="20"/>
        <v>10</v>
      </c>
      <c r="BF15" s="168">
        <f t="shared" si="21"/>
        <v>9</v>
      </c>
      <c r="BG15" s="168">
        <f t="shared" si="22"/>
        <v>10</v>
      </c>
      <c r="BH15" s="168">
        <f t="shared" si="23"/>
        <v>12</v>
      </c>
      <c r="BI15" s="168">
        <f t="shared" si="24"/>
        <v>0</v>
      </c>
      <c r="BJ15" s="168">
        <f t="shared" si="25"/>
        <v>0</v>
      </c>
      <c r="BK15" s="168">
        <f t="shared" si="26"/>
        <v>0</v>
      </c>
      <c r="BL15" s="170">
        <f t="shared" si="31"/>
        <v>75</v>
      </c>
      <c r="BM15" s="164">
        <f t="shared" si="32"/>
        <v>6</v>
      </c>
      <c r="BN15" s="164">
        <f t="shared" si="33"/>
        <v>12</v>
      </c>
      <c r="BO15" s="171">
        <f t="shared" si="28"/>
        <v>69</v>
      </c>
      <c r="BP15" s="92"/>
    </row>
    <row r="16" spans="1:68" ht="15">
      <c r="A16" s="143">
        <v>12</v>
      </c>
      <c r="B16" s="637" t="s">
        <v>215</v>
      </c>
      <c r="C16" s="395" t="s">
        <v>3</v>
      </c>
      <c r="D16" s="641"/>
      <c r="E16" s="173">
        <f t="shared" si="29"/>
        <v>1000</v>
      </c>
      <c r="F16" s="147">
        <f t="shared" si="0"/>
        <v>0</v>
      </c>
      <c r="G16" s="148">
        <v>1000</v>
      </c>
      <c r="H16" s="149">
        <f t="shared" si="1"/>
        <v>23.14</v>
      </c>
      <c r="I16" s="150">
        <f t="shared" si="30"/>
        <v>0</v>
      </c>
      <c r="J16" s="151">
        <v>4</v>
      </c>
      <c r="K16" s="152">
        <v>10</v>
      </c>
      <c r="L16" s="153">
        <v>8</v>
      </c>
      <c r="M16" s="154">
        <f t="shared" si="2"/>
        <v>1000</v>
      </c>
      <c r="N16" s="150">
        <f t="shared" si="3"/>
        <v>72</v>
      </c>
      <c r="O16" s="155">
        <f t="shared" si="4"/>
        <v>69</v>
      </c>
      <c r="P16" s="156">
        <v>3</v>
      </c>
      <c r="Q16" s="157">
        <v>2</v>
      </c>
      <c r="R16" s="158">
        <v>7</v>
      </c>
      <c r="S16" s="159">
        <v>2</v>
      </c>
      <c r="T16" s="160">
        <v>19</v>
      </c>
      <c r="U16" s="161">
        <v>0</v>
      </c>
      <c r="V16" s="158">
        <v>13</v>
      </c>
      <c r="W16" s="161">
        <v>1</v>
      </c>
      <c r="X16" s="160">
        <v>2</v>
      </c>
      <c r="Y16" s="161">
        <v>2</v>
      </c>
      <c r="Z16" s="160">
        <v>6</v>
      </c>
      <c r="AA16" s="161">
        <v>2</v>
      </c>
      <c r="AB16" s="160">
        <v>11</v>
      </c>
      <c r="AC16" s="159">
        <v>0</v>
      </c>
      <c r="AD16" s="156">
        <v>1</v>
      </c>
      <c r="AE16" s="157">
        <v>1</v>
      </c>
      <c r="AF16" s="162">
        <v>99</v>
      </c>
      <c r="AG16" s="159">
        <v>0</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0</v>
      </c>
      <c r="AX16" s="165">
        <f t="shared" si="14"/>
        <v>0</v>
      </c>
      <c r="AY16" s="166">
        <f t="shared" si="15"/>
        <v>0</v>
      </c>
      <c r="AZ16" s="86"/>
      <c r="BA16" s="167">
        <f t="shared" si="16"/>
        <v>3</v>
      </c>
      <c r="BB16" s="168">
        <f t="shared" si="17"/>
        <v>8</v>
      </c>
      <c r="BC16" s="168">
        <f t="shared" si="18"/>
        <v>10</v>
      </c>
      <c r="BD16" s="169">
        <f t="shared" si="19"/>
        <v>9</v>
      </c>
      <c r="BE16" s="168">
        <f t="shared" si="20"/>
        <v>11</v>
      </c>
      <c r="BF16" s="168">
        <f t="shared" si="21"/>
        <v>9</v>
      </c>
      <c r="BG16" s="168">
        <f t="shared" si="22"/>
        <v>12</v>
      </c>
      <c r="BH16" s="168">
        <f t="shared" si="23"/>
        <v>10</v>
      </c>
      <c r="BI16" s="168">
        <f t="shared" si="24"/>
        <v>0</v>
      </c>
      <c r="BJ16" s="168">
        <f t="shared" si="25"/>
        <v>0</v>
      </c>
      <c r="BK16" s="168">
        <f t="shared" si="26"/>
        <v>0</v>
      </c>
      <c r="BL16" s="170">
        <f t="shared" si="31"/>
        <v>72</v>
      </c>
      <c r="BM16" s="164">
        <f t="shared" si="32"/>
        <v>3</v>
      </c>
      <c r="BN16" s="164">
        <f t="shared" si="33"/>
        <v>12</v>
      </c>
      <c r="BO16" s="171">
        <f t="shared" si="28"/>
        <v>69</v>
      </c>
      <c r="BP16" s="92"/>
    </row>
    <row r="17" spans="1:256" ht="15">
      <c r="A17" s="143">
        <v>13</v>
      </c>
      <c r="B17" s="637" t="s">
        <v>261</v>
      </c>
      <c r="C17" s="405" t="s">
        <v>36</v>
      </c>
      <c r="D17" s="640"/>
      <c r="E17" s="173">
        <f t="shared" si="29"/>
        <v>1000</v>
      </c>
      <c r="F17" s="147">
        <f t="shared" si="0"/>
        <v>0</v>
      </c>
      <c r="G17" s="148">
        <v>1000</v>
      </c>
      <c r="H17" s="149">
        <f t="shared" si="1"/>
        <v>20.47</v>
      </c>
      <c r="I17" s="150">
        <f t="shared" si="30"/>
        <v>0</v>
      </c>
      <c r="J17" s="151">
        <v>7</v>
      </c>
      <c r="K17" s="152">
        <v>9</v>
      </c>
      <c r="L17" s="153">
        <v>8</v>
      </c>
      <c r="M17" s="154">
        <f t="shared" si="2"/>
        <v>1000</v>
      </c>
      <c r="N17" s="150">
        <f t="shared" si="3"/>
        <v>72</v>
      </c>
      <c r="O17" s="155">
        <f t="shared" si="4"/>
        <v>65</v>
      </c>
      <c r="P17" s="156">
        <v>4</v>
      </c>
      <c r="Q17" s="157">
        <v>0</v>
      </c>
      <c r="R17" s="158">
        <v>10</v>
      </c>
      <c r="S17" s="159">
        <v>2</v>
      </c>
      <c r="T17" s="160">
        <v>16</v>
      </c>
      <c r="U17" s="161">
        <v>2</v>
      </c>
      <c r="V17" s="158">
        <v>12</v>
      </c>
      <c r="W17" s="161">
        <v>1</v>
      </c>
      <c r="X17" s="160">
        <v>6</v>
      </c>
      <c r="Y17" s="161">
        <v>2</v>
      </c>
      <c r="Z17" s="160">
        <v>11</v>
      </c>
      <c r="AA17" s="161">
        <v>1</v>
      </c>
      <c r="AB17" s="160">
        <v>1</v>
      </c>
      <c r="AC17" s="159">
        <v>0</v>
      </c>
      <c r="AD17" s="156">
        <v>17</v>
      </c>
      <c r="AE17" s="157">
        <v>1</v>
      </c>
      <c r="AF17" s="162">
        <v>99</v>
      </c>
      <c r="AG17" s="159">
        <v>0</v>
      </c>
      <c r="AH17" s="158">
        <v>99</v>
      </c>
      <c r="AI17" s="161">
        <v>0</v>
      </c>
      <c r="AJ17" s="158">
        <v>99</v>
      </c>
      <c r="AK17" s="161">
        <v>0</v>
      </c>
      <c r="AL17" s="132"/>
      <c r="AM17" s="133">
        <f t="shared" si="27"/>
        <v>9</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0</v>
      </c>
      <c r="AX17" s="165">
        <f t="shared" si="14"/>
        <v>0</v>
      </c>
      <c r="AY17" s="166">
        <f t="shared" si="15"/>
        <v>0</v>
      </c>
      <c r="AZ17" s="86"/>
      <c r="BA17" s="167">
        <f t="shared" si="16"/>
        <v>9</v>
      </c>
      <c r="BB17" s="168">
        <f t="shared" si="17"/>
        <v>7</v>
      </c>
      <c r="BC17" s="168">
        <f t="shared" si="18"/>
        <v>7</v>
      </c>
      <c r="BD17" s="169">
        <f t="shared" si="19"/>
        <v>10</v>
      </c>
      <c r="BE17" s="168">
        <f t="shared" si="20"/>
        <v>9</v>
      </c>
      <c r="BF17" s="168">
        <f t="shared" si="21"/>
        <v>12</v>
      </c>
      <c r="BG17" s="168">
        <f t="shared" si="22"/>
        <v>10</v>
      </c>
      <c r="BH17" s="168">
        <f t="shared" si="23"/>
        <v>8</v>
      </c>
      <c r="BI17" s="168">
        <f t="shared" si="24"/>
        <v>0</v>
      </c>
      <c r="BJ17" s="168">
        <f t="shared" si="25"/>
        <v>0</v>
      </c>
      <c r="BK17" s="168">
        <f t="shared" si="26"/>
        <v>0</v>
      </c>
      <c r="BL17" s="170">
        <f t="shared" si="31"/>
        <v>72</v>
      </c>
      <c r="BM17" s="164">
        <f t="shared" si="32"/>
        <v>7</v>
      </c>
      <c r="BN17" s="164">
        <f t="shared" si="33"/>
        <v>12</v>
      </c>
      <c r="BO17" s="171">
        <f t="shared" si="28"/>
        <v>65</v>
      </c>
      <c r="BP17" s="92"/>
    </row>
    <row r="18" spans="1:256" ht="15">
      <c r="A18" s="143">
        <v>14</v>
      </c>
      <c r="B18" s="637" t="s">
        <v>264</v>
      </c>
      <c r="C18" s="395" t="s">
        <v>3</v>
      </c>
      <c r="D18" s="640"/>
      <c r="E18" s="173">
        <f t="shared" si="29"/>
        <v>1000</v>
      </c>
      <c r="F18" s="147">
        <f t="shared" si="0"/>
        <v>0</v>
      </c>
      <c r="G18" s="148">
        <v>1000</v>
      </c>
      <c r="H18" s="149">
        <f t="shared" si="1"/>
        <v>16.91</v>
      </c>
      <c r="I18" s="150">
        <f t="shared" si="30"/>
        <v>0</v>
      </c>
      <c r="J18" s="151">
        <v>11</v>
      </c>
      <c r="K18" s="152">
        <v>8</v>
      </c>
      <c r="L18" s="153">
        <v>8</v>
      </c>
      <c r="M18" s="154">
        <f t="shared" si="2"/>
        <v>1000</v>
      </c>
      <c r="N18" s="150">
        <f t="shared" si="3"/>
        <v>69</v>
      </c>
      <c r="O18" s="155">
        <f t="shared" si="4"/>
        <v>63</v>
      </c>
      <c r="P18" s="156">
        <v>5</v>
      </c>
      <c r="Q18" s="157">
        <v>1</v>
      </c>
      <c r="R18" s="158">
        <v>8</v>
      </c>
      <c r="S18" s="159">
        <v>0</v>
      </c>
      <c r="T18" s="160">
        <v>10</v>
      </c>
      <c r="U18" s="161">
        <v>2</v>
      </c>
      <c r="V18" s="158">
        <v>4</v>
      </c>
      <c r="W18" s="161">
        <v>1</v>
      </c>
      <c r="X18" s="160">
        <v>17</v>
      </c>
      <c r="Y18" s="161">
        <v>1</v>
      </c>
      <c r="Z18" s="160">
        <v>7</v>
      </c>
      <c r="AA18" s="161">
        <v>1</v>
      </c>
      <c r="AB18" s="160">
        <v>18</v>
      </c>
      <c r="AC18" s="159">
        <v>2</v>
      </c>
      <c r="AD18" s="156">
        <v>2</v>
      </c>
      <c r="AE18" s="157">
        <v>0</v>
      </c>
      <c r="AF18" s="162">
        <v>99</v>
      </c>
      <c r="AG18" s="159">
        <v>0</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0</v>
      </c>
      <c r="AX18" s="165">
        <f t="shared" si="14"/>
        <v>0</v>
      </c>
      <c r="AY18" s="166">
        <f t="shared" si="15"/>
        <v>0</v>
      </c>
      <c r="AZ18" s="86"/>
      <c r="BA18" s="167">
        <f t="shared" si="16"/>
        <v>12</v>
      </c>
      <c r="BB18" s="168">
        <f t="shared" si="17"/>
        <v>8</v>
      </c>
      <c r="BC18" s="168">
        <f t="shared" si="18"/>
        <v>7</v>
      </c>
      <c r="BD18" s="169">
        <f t="shared" si="19"/>
        <v>9</v>
      </c>
      <c r="BE18" s="168">
        <f t="shared" si="20"/>
        <v>8</v>
      </c>
      <c r="BF18" s="168">
        <f t="shared" si="21"/>
        <v>8</v>
      </c>
      <c r="BG18" s="168">
        <f t="shared" si="22"/>
        <v>6</v>
      </c>
      <c r="BH18" s="168">
        <f t="shared" si="23"/>
        <v>11</v>
      </c>
      <c r="BI18" s="168">
        <f t="shared" si="24"/>
        <v>0</v>
      </c>
      <c r="BJ18" s="168">
        <f t="shared" si="25"/>
        <v>0</v>
      </c>
      <c r="BK18" s="168">
        <f t="shared" si="26"/>
        <v>0</v>
      </c>
      <c r="BL18" s="170">
        <f t="shared" si="31"/>
        <v>69</v>
      </c>
      <c r="BM18" s="164">
        <f t="shared" si="32"/>
        <v>6</v>
      </c>
      <c r="BN18" s="164">
        <f t="shared" si="33"/>
        <v>12</v>
      </c>
      <c r="BO18" s="171">
        <f t="shared" si="28"/>
        <v>63</v>
      </c>
      <c r="BP18" s="92"/>
    </row>
    <row r="19" spans="1:256" ht="15">
      <c r="A19" s="143">
        <v>15</v>
      </c>
      <c r="B19" s="637" t="s">
        <v>38</v>
      </c>
      <c r="C19" s="405" t="s">
        <v>17</v>
      </c>
      <c r="D19" s="640"/>
      <c r="E19" s="173">
        <f t="shared" si="29"/>
        <v>1000</v>
      </c>
      <c r="F19" s="147">
        <f t="shared" si="0"/>
        <v>0</v>
      </c>
      <c r="G19" s="148">
        <v>1000</v>
      </c>
      <c r="H19" s="149">
        <f t="shared" si="1"/>
        <v>14.24</v>
      </c>
      <c r="I19" s="150">
        <f t="shared" si="30"/>
        <v>0</v>
      </c>
      <c r="J19" s="151">
        <v>14</v>
      </c>
      <c r="K19" s="152">
        <v>8</v>
      </c>
      <c r="L19" s="153">
        <v>7</v>
      </c>
      <c r="M19" s="154">
        <f t="shared" si="2"/>
        <v>1000</v>
      </c>
      <c r="N19" s="150">
        <f t="shared" si="3"/>
        <v>57</v>
      </c>
      <c r="O19" s="155">
        <f t="shared" si="4"/>
        <v>57</v>
      </c>
      <c r="P19" s="156">
        <v>6</v>
      </c>
      <c r="Q19" s="157">
        <v>0</v>
      </c>
      <c r="R19" s="158">
        <v>2</v>
      </c>
      <c r="S19" s="159">
        <v>0</v>
      </c>
      <c r="T19" s="160">
        <v>5</v>
      </c>
      <c r="U19" s="161">
        <v>0</v>
      </c>
      <c r="V19" s="158">
        <v>99</v>
      </c>
      <c r="W19" s="161">
        <v>2</v>
      </c>
      <c r="X19" s="160">
        <v>1</v>
      </c>
      <c r="Y19" s="161">
        <v>0</v>
      </c>
      <c r="Z19" s="160">
        <v>9</v>
      </c>
      <c r="AA19" s="161">
        <v>2</v>
      </c>
      <c r="AB19" s="160">
        <v>16</v>
      </c>
      <c r="AC19" s="159">
        <v>2</v>
      </c>
      <c r="AD19" s="156">
        <v>3</v>
      </c>
      <c r="AE19" s="157">
        <v>2</v>
      </c>
      <c r="AF19" s="162">
        <v>99</v>
      </c>
      <c r="AG19" s="159">
        <v>0</v>
      </c>
      <c r="AH19" s="158">
        <v>99</v>
      </c>
      <c r="AI19" s="161">
        <v>0</v>
      </c>
      <c r="AJ19" s="158">
        <v>99</v>
      </c>
      <c r="AK19" s="161">
        <v>0</v>
      </c>
      <c r="AL19" s="132"/>
      <c r="AM19" s="133">
        <f t="shared" si="27"/>
        <v>8</v>
      </c>
      <c r="AN19" s="132"/>
      <c r="AO19" s="163">
        <f t="shared" si="5"/>
        <v>1000</v>
      </c>
      <c r="AP19" s="164">
        <f t="shared" si="6"/>
        <v>1000</v>
      </c>
      <c r="AQ19" s="165">
        <f t="shared" si="7"/>
        <v>1000</v>
      </c>
      <c r="AR19" s="164">
        <f t="shared" si="8"/>
        <v>0</v>
      </c>
      <c r="AS19" s="165">
        <f t="shared" si="9"/>
        <v>1000</v>
      </c>
      <c r="AT19" s="165">
        <f t="shared" si="10"/>
        <v>1000</v>
      </c>
      <c r="AU19" s="165">
        <f t="shared" si="11"/>
        <v>1000</v>
      </c>
      <c r="AV19" s="165">
        <f t="shared" si="12"/>
        <v>1000</v>
      </c>
      <c r="AW19" s="164">
        <f t="shared" si="13"/>
        <v>0</v>
      </c>
      <c r="AX19" s="165">
        <f t="shared" si="14"/>
        <v>0</v>
      </c>
      <c r="AY19" s="166">
        <f t="shared" si="15"/>
        <v>0</v>
      </c>
      <c r="AZ19" s="86"/>
      <c r="BA19" s="167">
        <f t="shared" si="16"/>
        <v>9</v>
      </c>
      <c r="BB19" s="168">
        <f t="shared" si="17"/>
        <v>11</v>
      </c>
      <c r="BC19" s="168">
        <f t="shared" si="18"/>
        <v>12</v>
      </c>
      <c r="BD19" s="169">
        <f t="shared" si="19"/>
        <v>0</v>
      </c>
      <c r="BE19" s="168">
        <f t="shared" si="20"/>
        <v>10</v>
      </c>
      <c r="BF19" s="168">
        <f t="shared" si="21"/>
        <v>5</v>
      </c>
      <c r="BG19" s="168">
        <f t="shared" si="22"/>
        <v>7</v>
      </c>
      <c r="BH19" s="168">
        <f t="shared" si="23"/>
        <v>3</v>
      </c>
      <c r="BI19" s="168">
        <f t="shared" si="24"/>
        <v>0</v>
      </c>
      <c r="BJ19" s="168">
        <f t="shared" si="25"/>
        <v>0</v>
      </c>
      <c r="BK19" s="168">
        <f t="shared" si="26"/>
        <v>0</v>
      </c>
      <c r="BL19" s="170">
        <f t="shared" si="31"/>
        <v>57</v>
      </c>
      <c r="BM19" s="164">
        <f t="shared" si="32"/>
        <v>0</v>
      </c>
      <c r="BN19" s="164">
        <f t="shared" si="33"/>
        <v>12</v>
      </c>
      <c r="BO19" s="171">
        <f t="shared" si="28"/>
        <v>57</v>
      </c>
      <c r="BP19" s="92"/>
    </row>
    <row r="20" spans="1:256" ht="15">
      <c r="A20" s="143">
        <v>16</v>
      </c>
      <c r="B20" s="637" t="s">
        <v>322</v>
      </c>
      <c r="C20" s="405" t="s">
        <v>17</v>
      </c>
      <c r="D20" s="640"/>
      <c r="E20" s="173">
        <f t="shared" si="29"/>
        <v>1000</v>
      </c>
      <c r="F20" s="147">
        <f t="shared" si="0"/>
        <v>0</v>
      </c>
      <c r="G20" s="148">
        <v>1000</v>
      </c>
      <c r="H20" s="149">
        <f t="shared" si="1"/>
        <v>13.35</v>
      </c>
      <c r="I20" s="150">
        <f t="shared" si="30"/>
        <v>0</v>
      </c>
      <c r="J20" s="151">
        <v>15</v>
      </c>
      <c r="K20" s="152">
        <v>7</v>
      </c>
      <c r="L20" s="153">
        <v>7</v>
      </c>
      <c r="M20" s="154">
        <f t="shared" si="2"/>
        <v>1000</v>
      </c>
      <c r="N20" s="227">
        <f t="shared" si="3"/>
        <v>52</v>
      </c>
      <c r="O20" s="633">
        <f t="shared" si="4"/>
        <v>52</v>
      </c>
      <c r="P20" s="156">
        <v>7</v>
      </c>
      <c r="Q20" s="157">
        <v>0</v>
      </c>
      <c r="R20" s="158">
        <v>9</v>
      </c>
      <c r="S20" s="159">
        <v>2</v>
      </c>
      <c r="T20" s="160">
        <v>13</v>
      </c>
      <c r="U20" s="161">
        <v>0</v>
      </c>
      <c r="V20" s="158">
        <v>17</v>
      </c>
      <c r="W20" s="161">
        <v>1</v>
      </c>
      <c r="X20" s="160">
        <v>3</v>
      </c>
      <c r="Y20" s="161">
        <v>2</v>
      </c>
      <c r="Z20" s="160">
        <v>2</v>
      </c>
      <c r="AA20" s="161">
        <v>0</v>
      </c>
      <c r="AB20" s="160">
        <v>15</v>
      </c>
      <c r="AC20" s="159">
        <v>0</v>
      </c>
      <c r="AD20" s="174">
        <v>99</v>
      </c>
      <c r="AE20" s="634">
        <v>2</v>
      </c>
      <c r="AF20" s="162">
        <v>99</v>
      </c>
      <c r="AG20" s="159">
        <v>0</v>
      </c>
      <c r="AH20" s="158">
        <v>99</v>
      </c>
      <c r="AI20" s="161">
        <v>0</v>
      </c>
      <c r="AJ20" s="158">
        <v>99</v>
      </c>
      <c r="AK20" s="161">
        <v>0</v>
      </c>
      <c r="AL20" s="132"/>
      <c r="AM20" s="133">
        <f t="shared" si="27"/>
        <v>7</v>
      </c>
      <c r="AN20" s="132"/>
      <c r="AO20" s="163">
        <f t="shared" si="5"/>
        <v>1000</v>
      </c>
      <c r="AP20" s="164">
        <f t="shared" si="6"/>
        <v>1000</v>
      </c>
      <c r="AQ20" s="165">
        <f t="shared" si="7"/>
        <v>1000</v>
      </c>
      <c r="AR20" s="164">
        <f t="shared" si="8"/>
        <v>1000</v>
      </c>
      <c r="AS20" s="165">
        <f t="shared" si="9"/>
        <v>1000</v>
      </c>
      <c r="AT20" s="165">
        <f t="shared" si="10"/>
        <v>1000</v>
      </c>
      <c r="AU20" s="165">
        <f t="shared" si="11"/>
        <v>1000</v>
      </c>
      <c r="AV20" s="165">
        <f t="shared" si="12"/>
        <v>0</v>
      </c>
      <c r="AW20" s="164">
        <f t="shared" si="13"/>
        <v>0</v>
      </c>
      <c r="AX20" s="165">
        <f t="shared" si="14"/>
        <v>0</v>
      </c>
      <c r="AY20" s="166">
        <f t="shared" si="15"/>
        <v>0</v>
      </c>
      <c r="AZ20" s="86"/>
      <c r="BA20" s="167">
        <f t="shared" si="16"/>
        <v>8</v>
      </c>
      <c r="BB20" s="168">
        <f t="shared" si="17"/>
        <v>5</v>
      </c>
      <c r="BC20" s="168">
        <f t="shared" si="18"/>
        <v>9</v>
      </c>
      <c r="BD20" s="169">
        <f t="shared" si="19"/>
        <v>8</v>
      </c>
      <c r="BE20" s="168">
        <f t="shared" si="20"/>
        <v>3</v>
      </c>
      <c r="BF20" s="168">
        <f t="shared" si="21"/>
        <v>11</v>
      </c>
      <c r="BG20" s="168">
        <f t="shared" si="22"/>
        <v>8</v>
      </c>
      <c r="BH20" s="168">
        <f t="shared" si="23"/>
        <v>0</v>
      </c>
      <c r="BI20" s="168">
        <f t="shared" si="24"/>
        <v>0</v>
      </c>
      <c r="BJ20" s="168">
        <f t="shared" si="25"/>
        <v>0</v>
      </c>
      <c r="BK20" s="168">
        <f t="shared" si="26"/>
        <v>0</v>
      </c>
      <c r="BL20" s="170">
        <f t="shared" si="31"/>
        <v>52</v>
      </c>
      <c r="BM20" s="164">
        <f t="shared" si="32"/>
        <v>0</v>
      </c>
      <c r="BN20" s="164">
        <f t="shared" si="33"/>
        <v>11</v>
      </c>
      <c r="BO20" s="171">
        <f t="shared" si="28"/>
        <v>52</v>
      </c>
      <c r="BP20" s="92"/>
    </row>
    <row r="21" spans="1:256" ht="15">
      <c r="A21" s="143">
        <v>17</v>
      </c>
      <c r="B21" s="637" t="s">
        <v>18</v>
      </c>
      <c r="C21" s="405" t="s">
        <v>17</v>
      </c>
      <c r="D21" s="640"/>
      <c r="E21" s="173">
        <f t="shared" si="29"/>
        <v>1000</v>
      </c>
      <c r="F21" s="147">
        <f t="shared" si="0"/>
        <v>0</v>
      </c>
      <c r="G21" s="148">
        <v>1000</v>
      </c>
      <c r="H21" s="149">
        <f t="shared" si="1"/>
        <v>15.13</v>
      </c>
      <c r="I21" s="150">
        <f t="shared" si="30"/>
        <v>0</v>
      </c>
      <c r="J21" s="151">
        <v>13</v>
      </c>
      <c r="K21" s="152">
        <v>8</v>
      </c>
      <c r="L21" s="153">
        <v>7</v>
      </c>
      <c r="M21" s="154">
        <f t="shared" si="2"/>
        <v>1000</v>
      </c>
      <c r="N21" s="150">
        <f t="shared" si="3"/>
        <v>64</v>
      </c>
      <c r="O21" s="155">
        <f t="shared" si="4"/>
        <v>64</v>
      </c>
      <c r="P21" s="156">
        <v>8</v>
      </c>
      <c r="Q21" s="157">
        <v>1</v>
      </c>
      <c r="R21" s="158">
        <v>5</v>
      </c>
      <c r="S21" s="159">
        <v>2</v>
      </c>
      <c r="T21" s="160">
        <v>6</v>
      </c>
      <c r="U21" s="161">
        <v>0</v>
      </c>
      <c r="V21" s="158">
        <v>16</v>
      </c>
      <c r="W21" s="161">
        <v>1</v>
      </c>
      <c r="X21" s="160">
        <v>14</v>
      </c>
      <c r="Y21" s="161">
        <v>1</v>
      </c>
      <c r="Z21" s="160">
        <v>99</v>
      </c>
      <c r="AA21" s="161">
        <v>2</v>
      </c>
      <c r="AB21" s="160">
        <v>2</v>
      </c>
      <c r="AC21" s="159">
        <v>0</v>
      </c>
      <c r="AD21" s="156">
        <v>13</v>
      </c>
      <c r="AE21" s="157">
        <v>1</v>
      </c>
      <c r="AF21" s="162">
        <v>99</v>
      </c>
      <c r="AG21" s="159">
        <v>0</v>
      </c>
      <c r="AH21" s="158">
        <v>99</v>
      </c>
      <c r="AI21" s="161">
        <v>0</v>
      </c>
      <c r="AJ21" s="158">
        <v>99</v>
      </c>
      <c r="AK21" s="161">
        <v>0</v>
      </c>
      <c r="AL21" s="132"/>
      <c r="AM21" s="133">
        <f t="shared" si="27"/>
        <v>8</v>
      </c>
      <c r="AN21" s="132"/>
      <c r="AO21" s="163">
        <f t="shared" si="5"/>
        <v>1000</v>
      </c>
      <c r="AP21" s="164">
        <f t="shared" si="6"/>
        <v>1000</v>
      </c>
      <c r="AQ21" s="165">
        <f t="shared" si="7"/>
        <v>1000</v>
      </c>
      <c r="AR21" s="164">
        <f t="shared" si="8"/>
        <v>1000</v>
      </c>
      <c r="AS21" s="165">
        <f t="shared" si="9"/>
        <v>1000</v>
      </c>
      <c r="AT21" s="165">
        <f t="shared" si="10"/>
        <v>0</v>
      </c>
      <c r="AU21" s="165">
        <f t="shared" si="11"/>
        <v>1000</v>
      </c>
      <c r="AV21" s="165">
        <f t="shared" si="12"/>
        <v>1000</v>
      </c>
      <c r="AW21" s="164">
        <f t="shared" si="13"/>
        <v>0</v>
      </c>
      <c r="AX21" s="165">
        <f t="shared" si="14"/>
        <v>0</v>
      </c>
      <c r="AY21" s="166">
        <f t="shared" si="15"/>
        <v>0</v>
      </c>
      <c r="AZ21" s="86"/>
      <c r="BA21" s="167">
        <f t="shared" si="16"/>
        <v>8</v>
      </c>
      <c r="BB21" s="168">
        <f t="shared" si="17"/>
        <v>12</v>
      </c>
      <c r="BC21" s="168">
        <f t="shared" si="18"/>
        <v>9</v>
      </c>
      <c r="BD21" s="169">
        <f t="shared" si="19"/>
        <v>7</v>
      </c>
      <c r="BE21" s="168">
        <f t="shared" si="20"/>
        <v>8</v>
      </c>
      <c r="BF21" s="168">
        <f t="shared" si="21"/>
        <v>0</v>
      </c>
      <c r="BG21" s="168">
        <f t="shared" si="22"/>
        <v>11</v>
      </c>
      <c r="BH21" s="168">
        <f t="shared" si="23"/>
        <v>9</v>
      </c>
      <c r="BI21" s="168">
        <f t="shared" si="24"/>
        <v>0</v>
      </c>
      <c r="BJ21" s="168">
        <f t="shared" si="25"/>
        <v>0</v>
      </c>
      <c r="BK21" s="168">
        <f t="shared" si="26"/>
        <v>0</v>
      </c>
      <c r="BL21" s="170">
        <f t="shared" si="31"/>
        <v>64</v>
      </c>
      <c r="BM21" s="164">
        <f t="shared" si="32"/>
        <v>0</v>
      </c>
      <c r="BN21" s="164">
        <f t="shared" si="33"/>
        <v>12</v>
      </c>
      <c r="BO21" s="171">
        <f t="shared" si="28"/>
        <v>64</v>
      </c>
      <c r="BP21" s="92"/>
    </row>
    <row r="22" spans="1:256" ht="15">
      <c r="A22" s="143">
        <v>18</v>
      </c>
      <c r="B22" s="637" t="s">
        <v>42</v>
      </c>
      <c r="C22" s="405" t="s">
        <v>17</v>
      </c>
      <c r="D22" s="640"/>
      <c r="E22" s="173">
        <f t="shared" si="29"/>
        <v>1000</v>
      </c>
      <c r="F22" s="147">
        <f t="shared" si="0"/>
        <v>0</v>
      </c>
      <c r="G22" s="148">
        <v>1000</v>
      </c>
      <c r="H22" s="149">
        <f t="shared" si="1"/>
        <v>11.57</v>
      </c>
      <c r="I22" s="150">
        <f t="shared" si="30"/>
        <v>0</v>
      </c>
      <c r="J22" s="151">
        <v>17</v>
      </c>
      <c r="K22" s="152">
        <v>6</v>
      </c>
      <c r="L22" s="153">
        <v>8</v>
      </c>
      <c r="M22" s="154">
        <f t="shared" si="2"/>
        <v>1000</v>
      </c>
      <c r="N22" s="150">
        <f t="shared" si="3"/>
        <v>65</v>
      </c>
      <c r="O22" s="155">
        <f t="shared" si="4"/>
        <v>62</v>
      </c>
      <c r="P22" s="156">
        <v>9</v>
      </c>
      <c r="Q22" s="157">
        <v>2</v>
      </c>
      <c r="R22" s="158">
        <v>1</v>
      </c>
      <c r="S22" s="159">
        <v>1</v>
      </c>
      <c r="T22" s="160">
        <v>11</v>
      </c>
      <c r="U22" s="161">
        <v>0</v>
      </c>
      <c r="V22" s="158">
        <v>3</v>
      </c>
      <c r="W22" s="161">
        <v>2</v>
      </c>
      <c r="X22" s="160">
        <v>8</v>
      </c>
      <c r="Y22" s="161">
        <v>1</v>
      </c>
      <c r="Z22" s="160">
        <v>19</v>
      </c>
      <c r="AA22" s="161">
        <v>0</v>
      </c>
      <c r="AB22" s="160">
        <v>14</v>
      </c>
      <c r="AC22" s="159">
        <v>0</v>
      </c>
      <c r="AD22" s="156">
        <v>6</v>
      </c>
      <c r="AE22" s="157">
        <v>0</v>
      </c>
      <c r="AF22" s="162">
        <v>99</v>
      </c>
      <c r="AG22" s="159">
        <v>0</v>
      </c>
      <c r="AH22" s="158">
        <v>99</v>
      </c>
      <c r="AI22" s="161">
        <v>0</v>
      </c>
      <c r="AJ22" s="158">
        <v>99</v>
      </c>
      <c r="AK22" s="161">
        <v>0</v>
      </c>
      <c r="AL22" s="132"/>
      <c r="AM22" s="133">
        <f t="shared" si="27"/>
        <v>6</v>
      </c>
      <c r="AN22" s="132"/>
      <c r="AO22" s="163">
        <f t="shared" si="5"/>
        <v>1000</v>
      </c>
      <c r="AP22" s="164">
        <f t="shared" si="6"/>
        <v>1000</v>
      </c>
      <c r="AQ22" s="165">
        <f t="shared" si="7"/>
        <v>1000</v>
      </c>
      <c r="AR22" s="164">
        <f t="shared" si="8"/>
        <v>1000</v>
      </c>
      <c r="AS22" s="165">
        <f t="shared" si="9"/>
        <v>1000</v>
      </c>
      <c r="AT22" s="165">
        <f t="shared" si="10"/>
        <v>1000</v>
      </c>
      <c r="AU22" s="165">
        <f t="shared" si="11"/>
        <v>1000</v>
      </c>
      <c r="AV22" s="165">
        <f t="shared" si="12"/>
        <v>1000</v>
      </c>
      <c r="AW22" s="164">
        <f t="shared" si="13"/>
        <v>0</v>
      </c>
      <c r="AX22" s="165">
        <f t="shared" si="14"/>
        <v>0</v>
      </c>
      <c r="AY22" s="166">
        <f t="shared" si="15"/>
        <v>0</v>
      </c>
      <c r="AZ22" s="86"/>
      <c r="BA22" s="167">
        <f t="shared" si="16"/>
        <v>5</v>
      </c>
      <c r="BB22" s="168">
        <f t="shared" si="17"/>
        <v>10</v>
      </c>
      <c r="BC22" s="168">
        <f t="shared" si="18"/>
        <v>12</v>
      </c>
      <c r="BD22" s="169">
        <f t="shared" si="19"/>
        <v>3</v>
      </c>
      <c r="BE22" s="168">
        <f t="shared" si="20"/>
        <v>8</v>
      </c>
      <c r="BF22" s="168">
        <f t="shared" si="21"/>
        <v>10</v>
      </c>
      <c r="BG22" s="168">
        <f t="shared" si="22"/>
        <v>8</v>
      </c>
      <c r="BH22" s="168">
        <f t="shared" si="23"/>
        <v>9</v>
      </c>
      <c r="BI22" s="168">
        <f t="shared" si="24"/>
        <v>0</v>
      </c>
      <c r="BJ22" s="168">
        <f t="shared" si="25"/>
        <v>0</v>
      </c>
      <c r="BK22" s="168">
        <f t="shared" si="26"/>
        <v>0</v>
      </c>
      <c r="BL22" s="170">
        <f t="shared" si="31"/>
        <v>65</v>
      </c>
      <c r="BM22" s="164">
        <f t="shared" si="32"/>
        <v>3</v>
      </c>
      <c r="BN22" s="164">
        <f t="shared" si="33"/>
        <v>12</v>
      </c>
      <c r="BO22" s="171">
        <f t="shared" si="28"/>
        <v>62</v>
      </c>
      <c r="BP22" s="92"/>
    </row>
    <row r="23" spans="1:256" ht="15">
      <c r="A23" s="143">
        <v>19</v>
      </c>
      <c r="B23" s="637" t="s">
        <v>28</v>
      </c>
      <c r="C23" s="395" t="s">
        <v>3</v>
      </c>
      <c r="D23" s="640"/>
      <c r="E23" s="173">
        <f t="shared" si="29"/>
        <v>1010</v>
      </c>
      <c r="F23" s="147">
        <f t="shared" si="0"/>
        <v>10</v>
      </c>
      <c r="G23" s="148">
        <v>1000</v>
      </c>
      <c r="H23" s="149">
        <f t="shared" si="1"/>
        <v>21.36</v>
      </c>
      <c r="I23" s="150">
        <f t="shared" si="30"/>
        <v>0</v>
      </c>
      <c r="J23" s="151">
        <v>6</v>
      </c>
      <c r="K23" s="152">
        <v>10</v>
      </c>
      <c r="L23" s="153">
        <v>7</v>
      </c>
      <c r="M23" s="154">
        <f t="shared" si="2"/>
        <v>1000</v>
      </c>
      <c r="N23" s="150">
        <f t="shared" si="3"/>
        <v>66</v>
      </c>
      <c r="O23" s="155">
        <f t="shared" si="4"/>
        <v>66</v>
      </c>
      <c r="P23" s="156">
        <v>99</v>
      </c>
      <c r="Q23" s="157">
        <v>2</v>
      </c>
      <c r="R23" s="158">
        <v>4</v>
      </c>
      <c r="S23" s="159">
        <v>2</v>
      </c>
      <c r="T23" s="160">
        <v>12</v>
      </c>
      <c r="U23" s="161">
        <v>2</v>
      </c>
      <c r="V23" s="158">
        <v>6</v>
      </c>
      <c r="W23" s="161">
        <v>0</v>
      </c>
      <c r="X23" s="160">
        <v>11</v>
      </c>
      <c r="Y23" s="161">
        <v>0</v>
      </c>
      <c r="Z23" s="160">
        <v>18</v>
      </c>
      <c r="AA23" s="161">
        <v>2</v>
      </c>
      <c r="AB23" s="160">
        <v>5</v>
      </c>
      <c r="AC23" s="159">
        <v>0</v>
      </c>
      <c r="AD23" s="156">
        <v>7</v>
      </c>
      <c r="AE23" s="157">
        <v>2</v>
      </c>
      <c r="AF23" s="162">
        <v>99</v>
      </c>
      <c r="AG23" s="159">
        <v>0</v>
      </c>
      <c r="AH23" s="158">
        <v>99</v>
      </c>
      <c r="AI23" s="161">
        <v>0</v>
      </c>
      <c r="AJ23" s="158">
        <v>99</v>
      </c>
      <c r="AK23" s="161">
        <v>0</v>
      </c>
      <c r="AL23" s="132"/>
      <c r="AM23" s="133">
        <f t="shared" si="27"/>
        <v>10</v>
      </c>
      <c r="AN23" s="132"/>
      <c r="AO23" s="163">
        <f t="shared" si="5"/>
        <v>0</v>
      </c>
      <c r="AP23" s="164">
        <f t="shared" si="6"/>
        <v>1000</v>
      </c>
      <c r="AQ23" s="165">
        <f t="shared" si="7"/>
        <v>1000</v>
      </c>
      <c r="AR23" s="164">
        <f t="shared" si="8"/>
        <v>1000</v>
      </c>
      <c r="AS23" s="165">
        <f t="shared" si="9"/>
        <v>1000</v>
      </c>
      <c r="AT23" s="165">
        <f t="shared" si="10"/>
        <v>1000</v>
      </c>
      <c r="AU23" s="165">
        <f t="shared" si="11"/>
        <v>1000</v>
      </c>
      <c r="AV23" s="165">
        <f t="shared" si="12"/>
        <v>1000</v>
      </c>
      <c r="AW23" s="164">
        <f t="shared" si="13"/>
        <v>0</v>
      </c>
      <c r="AX23" s="165">
        <f t="shared" si="14"/>
        <v>0</v>
      </c>
      <c r="AY23" s="166">
        <f t="shared" si="15"/>
        <v>0</v>
      </c>
      <c r="AZ23" s="86"/>
      <c r="BA23" s="167">
        <f t="shared" si="16"/>
        <v>0</v>
      </c>
      <c r="BB23" s="168">
        <f t="shared" si="17"/>
        <v>9</v>
      </c>
      <c r="BC23" s="168">
        <f t="shared" si="18"/>
        <v>10</v>
      </c>
      <c r="BD23" s="169">
        <f t="shared" si="19"/>
        <v>9</v>
      </c>
      <c r="BE23" s="168">
        <f t="shared" si="20"/>
        <v>12</v>
      </c>
      <c r="BF23" s="168">
        <f t="shared" si="21"/>
        <v>6</v>
      </c>
      <c r="BG23" s="168">
        <f t="shared" si="22"/>
        <v>12</v>
      </c>
      <c r="BH23" s="168">
        <f t="shared" si="23"/>
        <v>8</v>
      </c>
      <c r="BI23" s="168">
        <f t="shared" si="24"/>
        <v>0</v>
      </c>
      <c r="BJ23" s="168">
        <f t="shared" si="25"/>
        <v>0</v>
      </c>
      <c r="BK23" s="168">
        <f t="shared" si="26"/>
        <v>0</v>
      </c>
      <c r="BL23" s="170">
        <f t="shared" si="31"/>
        <v>66</v>
      </c>
      <c r="BM23" s="164">
        <f t="shared" si="32"/>
        <v>0</v>
      </c>
      <c r="BN23" s="164">
        <f t="shared" si="33"/>
        <v>12</v>
      </c>
      <c r="BO23" s="171">
        <f t="shared" si="28"/>
        <v>66</v>
      </c>
      <c r="BP23" s="92"/>
    </row>
    <row r="24" spans="1:256" ht="15">
      <c r="A24" s="420"/>
      <c r="B24" s="638" t="s">
        <v>253</v>
      </c>
      <c r="C24" s="45"/>
      <c r="D24" s="642"/>
      <c r="E24" s="421">
        <f t="shared" si="29"/>
        <v>0</v>
      </c>
      <c r="F24" s="422">
        <f t="shared" si="0"/>
        <v>0</v>
      </c>
      <c r="G24" s="423"/>
      <c r="H24" s="424">
        <f t="shared" si="1"/>
        <v>0</v>
      </c>
      <c r="I24" s="425">
        <f t="shared" si="30"/>
        <v>0</v>
      </c>
      <c r="J24" s="426"/>
      <c r="K24" s="427">
        <v>0</v>
      </c>
      <c r="L24" s="428"/>
      <c r="M24" s="429">
        <f t="shared" si="2"/>
        <v>0</v>
      </c>
      <c r="N24" s="425">
        <f t="shared" si="3"/>
        <v>0</v>
      </c>
      <c r="O24" s="430">
        <f t="shared" si="4"/>
        <v>0</v>
      </c>
      <c r="P24" s="431">
        <v>99</v>
      </c>
      <c r="Q24" s="432">
        <v>0</v>
      </c>
      <c r="R24" s="433">
        <v>99</v>
      </c>
      <c r="S24" s="434">
        <v>0</v>
      </c>
      <c r="T24" s="435">
        <v>99</v>
      </c>
      <c r="U24" s="436">
        <v>0</v>
      </c>
      <c r="V24" s="433">
        <v>99</v>
      </c>
      <c r="W24" s="436">
        <v>0</v>
      </c>
      <c r="X24" s="435">
        <v>99</v>
      </c>
      <c r="Y24" s="436">
        <v>0</v>
      </c>
      <c r="Z24" s="435">
        <v>99</v>
      </c>
      <c r="AA24" s="436">
        <v>0</v>
      </c>
      <c r="AB24" s="435">
        <v>99</v>
      </c>
      <c r="AC24" s="434">
        <v>0</v>
      </c>
      <c r="AD24" s="437">
        <v>99</v>
      </c>
      <c r="AE24" s="432">
        <v>0</v>
      </c>
      <c r="AF24" s="433">
        <v>99</v>
      </c>
      <c r="AG24" s="434">
        <v>0</v>
      </c>
      <c r="AH24" s="433">
        <v>99</v>
      </c>
      <c r="AI24" s="436">
        <v>0</v>
      </c>
      <c r="AJ24" s="433">
        <v>99</v>
      </c>
      <c r="AK24" s="436">
        <v>0</v>
      </c>
      <c r="AL24" s="132"/>
      <c r="AM24" s="133">
        <f t="shared" si="27"/>
        <v>0</v>
      </c>
      <c r="AN24" s="132"/>
      <c r="AO24" s="438">
        <f t="shared" si="5"/>
        <v>0</v>
      </c>
      <c r="AP24" s="439">
        <f t="shared" si="6"/>
        <v>0</v>
      </c>
      <c r="AQ24" s="440">
        <f t="shared" si="7"/>
        <v>0</v>
      </c>
      <c r="AR24" s="439">
        <f t="shared" si="8"/>
        <v>0</v>
      </c>
      <c r="AS24" s="440">
        <f t="shared" si="9"/>
        <v>0</v>
      </c>
      <c r="AT24" s="440">
        <f t="shared" si="10"/>
        <v>0</v>
      </c>
      <c r="AU24" s="440">
        <f t="shared" si="11"/>
        <v>0</v>
      </c>
      <c r="AV24" s="440">
        <f t="shared" si="12"/>
        <v>0</v>
      </c>
      <c r="AW24" s="439">
        <f t="shared" si="13"/>
        <v>0</v>
      </c>
      <c r="AX24" s="440">
        <f t="shared" si="14"/>
        <v>0</v>
      </c>
      <c r="AY24" s="441">
        <f t="shared" si="15"/>
        <v>0</v>
      </c>
      <c r="AZ24" s="86"/>
      <c r="BA24" s="442">
        <f t="shared" si="16"/>
        <v>0</v>
      </c>
      <c r="BB24" s="443">
        <f t="shared" si="17"/>
        <v>0</v>
      </c>
      <c r="BC24" s="443">
        <f t="shared" si="18"/>
        <v>0</v>
      </c>
      <c r="BD24" s="444">
        <f t="shared" si="19"/>
        <v>0</v>
      </c>
      <c r="BE24" s="443">
        <f t="shared" si="20"/>
        <v>0</v>
      </c>
      <c r="BF24" s="443">
        <f t="shared" si="21"/>
        <v>0</v>
      </c>
      <c r="BG24" s="443">
        <f t="shared" si="22"/>
        <v>0</v>
      </c>
      <c r="BH24" s="443">
        <f t="shared" si="23"/>
        <v>0</v>
      </c>
      <c r="BI24" s="443">
        <f t="shared" si="24"/>
        <v>0</v>
      </c>
      <c r="BJ24" s="443">
        <f t="shared" si="25"/>
        <v>0</v>
      </c>
      <c r="BK24" s="443">
        <f t="shared" si="26"/>
        <v>0</v>
      </c>
      <c r="BL24" s="445">
        <f t="shared" si="31"/>
        <v>0</v>
      </c>
      <c r="BM24" s="439">
        <f t="shared" si="32"/>
        <v>0</v>
      </c>
      <c r="BN24" s="439">
        <f t="shared" si="33"/>
        <v>0</v>
      </c>
      <c r="BO24" s="446">
        <f t="shared" si="28"/>
        <v>0</v>
      </c>
      <c r="BP24" s="92"/>
    </row>
    <row r="25" spans="1:256" ht="14.25" hidden="1" customHeight="1">
      <c r="A25" s="177">
        <v>99</v>
      </c>
      <c r="B25" s="178"/>
      <c r="C25" s="371"/>
      <c r="D25" s="180"/>
      <c r="E25" s="181"/>
      <c r="F25" s="182"/>
      <c r="G25" s="183">
        <v>0</v>
      </c>
      <c r="H25" s="184"/>
      <c r="I25" s="185"/>
      <c r="J25" s="186"/>
      <c r="K25" s="187"/>
      <c r="L25" s="188"/>
      <c r="M25" s="189"/>
      <c r="N25" s="185"/>
      <c r="O25" s="185"/>
      <c r="P25" s="190"/>
      <c r="Q25" s="191"/>
      <c r="R25" s="190"/>
      <c r="S25" s="191"/>
      <c r="T25" s="190"/>
      <c r="U25" s="191"/>
      <c r="V25" s="190"/>
      <c r="W25" s="191"/>
      <c r="X25" s="190"/>
      <c r="Y25" s="191"/>
      <c r="Z25" s="190"/>
      <c r="AA25" s="191"/>
      <c r="AB25" s="190"/>
      <c r="AC25" s="191"/>
      <c r="AD25" s="190"/>
      <c r="AE25" s="191"/>
      <c r="AF25" s="190"/>
      <c r="AG25" s="191"/>
      <c r="AH25" s="190"/>
      <c r="AI25" s="191"/>
      <c r="AJ25" s="190"/>
      <c r="AK25" s="191"/>
      <c r="AL25" s="132"/>
      <c r="AM25" s="133"/>
      <c r="AN25" s="132"/>
      <c r="AO25" s="192"/>
      <c r="AP25" s="192"/>
      <c r="AQ25" s="192"/>
      <c r="AR25" s="192"/>
      <c r="AS25" s="192"/>
      <c r="AT25" s="192"/>
      <c r="AU25" s="192"/>
      <c r="AV25" s="192"/>
      <c r="AW25" s="192"/>
      <c r="AX25" s="192"/>
      <c r="AY25" s="192"/>
      <c r="AZ25" s="86"/>
      <c r="BA25" s="193"/>
      <c r="BB25" s="193"/>
      <c r="BC25" s="193"/>
      <c r="BD25" s="193"/>
      <c r="BE25" s="193"/>
      <c r="BF25" s="193"/>
      <c r="BG25" s="193"/>
      <c r="BH25" s="193"/>
      <c r="BI25" s="193"/>
      <c r="BJ25" s="193"/>
      <c r="BK25" s="193"/>
      <c r="BL25" s="194"/>
      <c r="BM25" s="195"/>
      <c r="BN25" s="195"/>
      <c r="BO25" s="194"/>
      <c r="BP25" s="92"/>
    </row>
    <row r="26" spans="1:256" ht="14.25" hidden="1" customHeight="1">
      <c r="A26" s="196">
        <f>IF(B5=0,0,COUNTA(A5:A24)+1)</f>
        <v>20</v>
      </c>
      <c r="B26" s="91"/>
      <c r="C26" s="372"/>
      <c r="D26" s="198"/>
      <c r="E26" s="199"/>
      <c r="F26" s="182"/>
      <c r="G26" s="200"/>
      <c r="H26" s="184"/>
      <c r="I26" s="200"/>
      <c r="J26" s="186"/>
      <c r="K26" s="187"/>
      <c r="L26" s="188"/>
      <c r="M26" s="189"/>
      <c r="N26" s="185"/>
      <c r="O26" s="185"/>
      <c r="P26" s="190"/>
      <c r="Q26" s="191"/>
      <c r="R26" s="190"/>
      <c r="S26" s="191"/>
      <c r="T26" s="201"/>
      <c r="U26" s="191"/>
      <c r="V26" s="201"/>
      <c r="W26" s="191"/>
      <c r="X26" s="201"/>
      <c r="Y26" s="191"/>
      <c r="Z26" s="201"/>
      <c r="AA26" s="191"/>
      <c r="AB26" s="201"/>
      <c r="AC26" s="191"/>
      <c r="AD26" s="190"/>
      <c r="AE26" s="191"/>
      <c r="AF26" s="201"/>
      <c r="AG26" s="191"/>
      <c r="AH26" s="201"/>
      <c r="AI26" s="191"/>
      <c r="AJ26" s="190"/>
      <c r="AK26" s="191"/>
      <c r="AL26" s="132"/>
      <c r="AM26" s="133"/>
      <c r="AN26" s="132"/>
      <c r="AO26" s="195"/>
      <c r="AP26" s="195"/>
      <c r="AQ26" s="195"/>
      <c r="AR26" s="195"/>
      <c r="AS26" s="195"/>
      <c r="AT26" s="195"/>
      <c r="AU26" s="195"/>
      <c r="AV26" s="195"/>
      <c r="AW26" s="195"/>
      <c r="AX26" s="195"/>
      <c r="AY26" s="195"/>
      <c r="AZ26" s="86"/>
      <c r="BA26" s="193"/>
      <c r="BB26" s="193"/>
      <c r="BC26" s="193"/>
      <c r="BD26" s="193"/>
      <c r="BE26" s="193"/>
      <c r="BF26" s="193"/>
      <c r="BG26" s="193"/>
      <c r="BH26" s="193"/>
      <c r="BI26" s="193"/>
      <c r="BJ26" s="193"/>
      <c r="BK26" s="193"/>
      <c r="BL26" s="194"/>
      <c r="BM26" s="195"/>
      <c r="BN26" s="195"/>
      <c r="BO26" s="194"/>
      <c r="BP26" s="92"/>
    </row>
    <row r="27" spans="1:256" ht="14.25" customHeight="1">
      <c r="A27" s="202">
        <f>IF(B5=0,0,COUNTA(A5:A24))</f>
        <v>19</v>
      </c>
      <c r="B27" s="203"/>
      <c r="C27" s="204"/>
      <c r="D27" s="204"/>
      <c r="E27" s="204"/>
      <c r="F27" s="182"/>
      <c r="G27" s="205"/>
      <c r="H27" s="206"/>
      <c r="I27" s="206"/>
      <c r="J27" s="206"/>
      <c r="K27" s="187"/>
      <c r="L27" s="206"/>
      <c r="M27" s="206"/>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7"/>
      <c r="AM27" s="207"/>
      <c r="AN27" s="207"/>
      <c r="AO27" s="195"/>
      <c r="AP27" s="208"/>
      <c r="AQ27" s="208"/>
      <c r="AR27" s="195"/>
      <c r="AS27" s="195"/>
      <c r="AT27" s="195"/>
      <c r="AU27" s="195"/>
      <c r="AV27" s="195"/>
      <c r="AW27" s="195"/>
      <c r="AX27" s="195"/>
      <c r="AY27" s="208"/>
      <c r="AZ27" s="86"/>
      <c r="BA27" s="86"/>
      <c r="BB27" s="86"/>
      <c r="BC27" s="91"/>
      <c r="BD27" s="91"/>
      <c r="BE27" s="208"/>
      <c r="BF27" s="193"/>
      <c r="BG27" s="208"/>
      <c r="BH27" s="208"/>
      <c r="BI27" s="208"/>
      <c r="BJ27" s="208"/>
      <c r="BK27" s="208"/>
      <c r="BL27" s="208"/>
      <c r="BM27" s="195"/>
      <c r="BN27" s="208"/>
      <c r="BO27" s="91"/>
      <c r="BP27" s="92"/>
    </row>
    <row r="28" spans="1:256" ht="14.1" customHeight="1">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c r="A29" s="213"/>
      <c r="B29" s="210"/>
      <c r="C29" s="210"/>
      <c r="D29" s="210"/>
      <c r="E29" s="210"/>
      <c r="F29" s="210"/>
      <c r="G29" s="210"/>
      <c r="H29" s="214"/>
      <c r="I29" s="215"/>
      <c r="J29" s="216"/>
      <c r="K29" s="214"/>
      <c r="L29" s="215"/>
      <c r="M29" s="216"/>
      <c r="N29" s="214"/>
      <c r="O29" s="215"/>
      <c r="P29" s="216"/>
      <c r="Q29" s="214"/>
      <c r="R29" s="215"/>
      <c r="S29" s="216"/>
      <c r="T29" s="214"/>
      <c r="U29" s="215"/>
      <c r="V29" s="214"/>
      <c r="W29" s="214"/>
      <c r="X29" s="215"/>
      <c r="Y29" s="216"/>
      <c r="Z29" s="214"/>
      <c r="AA29" s="215"/>
      <c r="AB29" s="215"/>
      <c r="AC29" s="215"/>
      <c r="AD29" s="215"/>
      <c r="AE29" s="215"/>
      <c r="AF29" s="215"/>
      <c r="AG29" s="210"/>
      <c r="AH29" s="210"/>
      <c r="AI29" s="210"/>
      <c r="AJ29" s="210"/>
      <c r="AK29" s="210"/>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c r="A30" s="213"/>
      <c r="B30" s="210"/>
      <c r="C30" s="210"/>
      <c r="D30" s="210"/>
      <c r="E30" s="210"/>
      <c r="F30" s="210"/>
      <c r="G30" s="210"/>
      <c r="H30" s="214"/>
      <c r="I30" s="210"/>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0"/>
      <c r="AH30" s="210"/>
      <c r="AI30" s="210"/>
      <c r="AJ30" s="210"/>
      <c r="AK30" s="210"/>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ht="14.1" customHeight="1">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0"/>
      <c r="AH31" s="210"/>
      <c r="AI31" s="210"/>
      <c r="AJ31" s="210"/>
      <c r="AK31" s="210"/>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1"/>
      <c r="FS31" s="211"/>
      <c r="FT31" s="211"/>
      <c r="FU31" s="211"/>
      <c r="FV31" s="211"/>
      <c r="FW31" s="211"/>
      <c r="FX31" s="211"/>
      <c r="FY31" s="211"/>
      <c r="FZ31" s="211"/>
      <c r="GA31" s="211"/>
      <c r="GB31" s="211"/>
      <c r="GC31" s="211"/>
      <c r="GD31" s="211"/>
      <c r="GE31" s="211"/>
      <c r="GF31" s="211"/>
      <c r="GG31" s="211"/>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c r="IO31" s="212"/>
      <c r="IP31" s="212"/>
      <c r="IQ31" s="212"/>
      <c r="IR31" s="212"/>
      <c r="IS31" s="212"/>
      <c r="IT31" s="212"/>
      <c r="IU31" s="212"/>
      <c r="IV31" s="212"/>
    </row>
    <row r="32" spans="1:256">
      <c r="A32" s="213"/>
      <c r="B32" s="210"/>
      <c r="C32" s="210"/>
      <c r="D32" s="210"/>
      <c r="E32" s="210"/>
      <c r="F32" s="210"/>
      <c r="G32" s="210"/>
      <c r="H32" s="214"/>
      <c r="I32" s="215"/>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0"/>
      <c r="AH32" s="210"/>
      <c r="AI32" s="210"/>
      <c r="AJ32" s="210"/>
      <c r="AK32" s="210"/>
    </row>
    <row r="33" spans="1:40">
      <c r="A33" s="217" t="s">
        <v>200</v>
      </c>
      <c r="B33" s="217"/>
      <c r="C33" s="218"/>
      <c r="D33" s="218"/>
      <c r="E33" s="218"/>
      <c r="F33" s="218"/>
      <c r="G33" s="218"/>
      <c r="H33" s="218"/>
      <c r="I33" s="218"/>
      <c r="J33" s="218"/>
      <c r="K33" s="218"/>
      <c r="L33" s="218"/>
      <c r="M33" s="216"/>
      <c r="N33" s="214"/>
      <c r="O33" s="215"/>
      <c r="P33" s="216"/>
      <c r="Q33" s="214"/>
      <c r="R33" s="215"/>
      <c r="S33" s="216"/>
      <c r="T33" s="214"/>
      <c r="U33" s="215"/>
      <c r="V33" s="216"/>
      <c r="W33" s="214"/>
      <c r="X33" s="215"/>
      <c r="Y33" s="216"/>
      <c r="Z33" s="214"/>
      <c r="AA33" s="215"/>
      <c r="AB33" s="215"/>
      <c r="AC33" s="215"/>
      <c r="AD33" s="215"/>
      <c r="AE33" s="215"/>
      <c r="AF33" s="215"/>
      <c r="AG33" s="210"/>
      <c r="AH33" s="210"/>
      <c r="AI33" s="210"/>
      <c r="AJ33" s="210"/>
      <c r="AK33" s="210"/>
    </row>
    <row r="34" spans="1:40">
      <c r="A34" s="86"/>
      <c r="B34" s="86"/>
      <c r="C34" s="635"/>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c r="A35" s="86"/>
      <c r="B35" s="86"/>
      <c r="C35" s="635"/>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c r="A36" s="86"/>
      <c r="B36" s="86"/>
      <c r="C36" s="635"/>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c r="A37" s="86"/>
      <c r="B37" s="86"/>
      <c r="C37" s="635"/>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c r="A38" s="86"/>
      <c r="B38" s="86"/>
      <c r="C38" s="635"/>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row r="39" spans="1:40">
      <c r="A39" s="86"/>
      <c r="B39" s="86"/>
      <c r="C39" s="635"/>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94"/>
      <c r="AM39" s="94"/>
      <c r="AN39" s="94"/>
    </row>
    <row r="40" spans="1:40">
      <c r="A40" s="86"/>
      <c r="B40" s="86"/>
      <c r="C40" s="63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94"/>
      <c r="AM40" s="94"/>
      <c r="AN40" s="94"/>
    </row>
    <row r="41" spans="1:40">
      <c r="A41" s="86"/>
      <c r="B41" s="86"/>
      <c r="C41" s="635"/>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94"/>
      <c r="AM41" s="94"/>
      <c r="AN41" s="94"/>
    </row>
    <row r="42" spans="1:40">
      <c r="A42" s="86"/>
      <c r="B42" s="86"/>
      <c r="C42" s="635"/>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94"/>
      <c r="AM42" s="94"/>
      <c r="AN42" s="94"/>
    </row>
    <row r="43" spans="1:40">
      <c r="A43" s="86"/>
      <c r="B43" s="86"/>
      <c r="C43" s="635"/>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94"/>
      <c r="AM43" s="94"/>
      <c r="AN43" s="94"/>
    </row>
  </sheetData>
  <protectedRanges>
    <protectedRange sqref="L5:L26" name="Diapazons4"/>
    <protectedRange sqref="P5:AK25" name="Diapazons2"/>
    <protectedRange sqref="B25:D25 A27 K25:K27 L25:L26 G5:G25 A8:D9 K5:L24 A5:B7 D5:D7 A13:D13 A11:B11 D11 A19:B22 A15:B15 D15 A16:B16 D16 A17:B17 D17 A18:B18 D18 A24:D24 A23:B23 D23 A10:B10 D10 A12:B12 D12 A14:B14 D14 D19:D22" name="Diapazons1"/>
    <protectedRange sqref="J5:J26" name="Diapazons3"/>
    <protectedRange sqref="C5:C7" name="Diapazons1_9_2_3_3_2_7"/>
    <protectedRange sqref="C11" name="Diapazons1_9_2_3_3_2_8"/>
    <protectedRange sqref="C15" name="Diapazons1_9_2_3_3_2_9"/>
    <protectedRange sqref="C16" name="Diapazons1_9_2_3_3_2_10"/>
    <protectedRange sqref="C18" name="Diapazons1_9_2_3_3_2_12"/>
    <protectedRange sqref="C23" name="Diapazons1_9_2_3_3_2_13"/>
    <protectedRange sqref="C10" name="Diapazons1_6_2_8_2"/>
    <protectedRange sqref="C17" name="Diapazons1_6_2_8_3"/>
    <protectedRange sqref="C12" name="Diapazons1_5_1_3_1"/>
    <protectedRange sqref="C14" name="Diapazons1_5_1_3_3"/>
    <protectedRange sqref="C19:C22" name="Diapazons1_6_2_2_1"/>
    <protectedRange sqref="A3" name="Diapazons1_1"/>
    <protectedRange sqref="Q3" name="Diapazons3_1"/>
    <protectedRange sqref="A1" name="Diapazons1_6_1_1"/>
    <protectedRange sqref="N29:N33" name="Diapazons4_1_1"/>
    <protectedRange sqref="R29:Z33" name="Diapazons2_1_1"/>
    <protectedRange sqref="I29:I33 M29:N33 A29:F33" name="Diapazons1_9_2_1_1_1_1"/>
    <protectedRange sqref="L29:L33" name="Diapazons3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24">
    <cfRule type="expression" dxfId="1228" priority="97" stopIfTrue="1">
      <formula>A5=0</formula>
    </cfRule>
  </conditionalFormatting>
  <conditionalFormatting sqref="F5:F26">
    <cfRule type="expression" dxfId="1227" priority="101" stopIfTrue="1">
      <formula>A5=0</formula>
    </cfRule>
  </conditionalFormatting>
  <conditionalFormatting sqref="H5:H24">
    <cfRule type="expression" dxfId="1226" priority="102" stopIfTrue="1">
      <formula>A5=0</formula>
    </cfRule>
  </conditionalFormatting>
  <conditionalFormatting sqref="P5:P24">
    <cfRule type="expression" dxfId="1225" priority="103" stopIfTrue="1">
      <formula>A5=0</formula>
    </cfRule>
    <cfRule type="expression" dxfId="1224" priority="104" stopIfTrue="1">
      <formula>P5=99</formula>
    </cfRule>
  </conditionalFormatting>
  <conditionalFormatting sqref="M5:M24">
    <cfRule type="expression" dxfId="1223" priority="105" stopIfTrue="1">
      <formula>A5=0</formula>
    </cfRule>
  </conditionalFormatting>
  <conditionalFormatting sqref="N5:N24">
    <cfRule type="expression" dxfId="1222" priority="106" stopIfTrue="1">
      <formula>A5=0</formula>
    </cfRule>
  </conditionalFormatting>
  <conditionalFormatting sqref="O5:O24">
    <cfRule type="expression" dxfId="1221" priority="107" stopIfTrue="1">
      <formula>A5=0</formula>
    </cfRule>
  </conditionalFormatting>
  <conditionalFormatting sqref="Q5:Q24">
    <cfRule type="expression" dxfId="1220" priority="108" stopIfTrue="1">
      <formula>A5=0</formula>
    </cfRule>
  </conditionalFormatting>
  <conditionalFormatting sqref="S5:S24">
    <cfRule type="expression" dxfId="1219" priority="109" stopIfTrue="1">
      <formula>A5=0</formula>
    </cfRule>
  </conditionalFormatting>
  <conditionalFormatting sqref="U5:U24">
    <cfRule type="expression" dxfId="1218" priority="110" stopIfTrue="1">
      <formula>A5=0</formula>
    </cfRule>
  </conditionalFormatting>
  <conditionalFormatting sqref="W5:W24">
    <cfRule type="expression" dxfId="1217" priority="111" stopIfTrue="1">
      <formula>A5=0</formula>
    </cfRule>
  </conditionalFormatting>
  <conditionalFormatting sqref="Y5:Y24">
    <cfRule type="expression" dxfId="1216" priority="112" stopIfTrue="1">
      <formula>A5=0</formula>
    </cfRule>
  </conditionalFormatting>
  <conditionalFormatting sqref="AA5:AA24">
    <cfRule type="expression" dxfId="1215" priority="113" stopIfTrue="1">
      <formula>A5=0</formula>
    </cfRule>
  </conditionalFormatting>
  <conditionalFormatting sqref="B5:B24">
    <cfRule type="expression" dxfId="1214" priority="114" stopIfTrue="1">
      <formula>J5=1</formula>
    </cfRule>
    <cfRule type="expression" dxfId="1213" priority="115" stopIfTrue="1">
      <formula>J5=2</formula>
    </cfRule>
    <cfRule type="expression" dxfId="1212" priority="116" stopIfTrue="1">
      <formula>J5=3</formula>
    </cfRule>
  </conditionalFormatting>
  <conditionalFormatting sqref="AC5:AC24">
    <cfRule type="expression" dxfId="1211" priority="121" stopIfTrue="1">
      <formula>A5=0</formula>
    </cfRule>
  </conditionalFormatting>
  <conditionalFormatting sqref="AE5:AE24">
    <cfRule type="expression" dxfId="1210" priority="122" stopIfTrue="1">
      <formula>A5=0</formula>
    </cfRule>
  </conditionalFormatting>
  <conditionalFormatting sqref="AG5:AG24">
    <cfRule type="expression" dxfId="1209" priority="123" stopIfTrue="1">
      <formula>A5=0</formula>
    </cfRule>
  </conditionalFormatting>
  <conditionalFormatting sqref="AI5:AI24">
    <cfRule type="expression" dxfId="1208" priority="124" stopIfTrue="1">
      <formula>A5=0</formula>
    </cfRule>
  </conditionalFormatting>
  <conditionalFormatting sqref="AK5:AK24">
    <cfRule type="expression" dxfId="1207" priority="125" stopIfTrue="1">
      <formula>A5=0</formula>
    </cfRule>
  </conditionalFormatting>
  <conditionalFormatting sqref="I5:I24">
    <cfRule type="expression" dxfId="1206" priority="126" stopIfTrue="1">
      <formula>A5=0</formula>
    </cfRule>
    <cfRule type="expression" dxfId="1205" priority="127" stopIfTrue="1">
      <formula>I5&gt;150</formula>
    </cfRule>
    <cfRule type="expression" dxfId="1204" priority="128" stopIfTrue="1">
      <formula>I5&lt;-150</formula>
    </cfRule>
  </conditionalFormatting>
  <conditionalFormatting sqref="R5:R24">
    <cfRule type="expression" dxfId="1203" priority="129" stopIfTrue="1">
      <formula>A5=0</formula>
    </cfRule>
    <cfRule type="expression" dxfId="1202" priority="130" stopIfTrue="1">
      <formula>R5=99</formula>
    </cfRule>
  </conditionalFormatting>
  <conditionalFormatting sqref="T5:T24">
    <cfRule type="expression" dxfId="1201" priority="131" stopIfTrue="1">
      <formula>A5=0</formula>
    </cfRule>
    <cfRule type="expression" dxfId="1200" priority="132" stopIfTrue="1">
      <formula>T5=99</formula>
    </cfRule>
  </conditionalFormatting>
  <conditionalFormatting sqref="V5:V24">
    <cfRule type="expression" dxfId="1199" priority="133" stopIfTrue="1">
      <formula>A5=0</formula>
    </cfRule>
    <cfRule type="expression" dxfId="1198" priority="134" stopIfTrue="1">
      <formula>V5=99</formula>
    </cfRule>
  </conditionalFormatting>
  <conditionalFormatting sqref="X5:X24">
    <cfRule type="expression" dxfId="1197" priority="135" stopIfTrue="1">
      <formula>A5=0</formula>
    </cfRule>
    <cfRule type="expression" dxfId="1196" priority="136" stopIfTrue="1">
      <formula>X5=99</formula>
    </cfRule>
  </conditionalFormatting>
  <conditionalFormatting sqref="Z5:Z24">
    <cfRule type="expression" dxfId="1195" priority="137" stopIfTrue="1">
      <formula>A5=0</formula>
    </cfRule>
    <cfRule type="expression" dxfId="1194" priority="138" stopIfTrue="1">
      <formula>Z5=99</formula>
    </cfRule>
  </conditionalFormatting>
  <conditionalFormatting sqref="AB5:AB24">
    <cfRule type="expression" dxfId="1193" priority="139" stopIfTrue="1">
      <formula>A5=0</formula>
    </cfRule>
    <cfRule type="expression" dxfId="1192" priority="140" stopIfTrue="1">
      <formula>AB5=99</formula>
    </cfRule>
  </conditionalFormatting>
  <conditionalFormatting sqref="AD5:AD24">
    <cfRule type="expression" dxfId="1191" priority="141" stopIfTrue="1">
      <formula>A5=0</formula>
    </cfRule>
    <cfRule type="expression" dxfId="1190" priority="142" stopIfTrue="1">
      <formula>AD5=99</formula>
    </cfRule>
  </conditionalFormatting>
  <conditionalFormatting sqref="AF5:AF24">
    <cfRule type="expression" dxfId="1189" priority="143" stopIfTrue="1">
      <formula>A5=0</formula>
    </cfRule>
    <cfRule type="expression" dxfId="1188" priority="144" stopIfTrue="1">
      <formula>AF5=99</formula>
    </cfRule>
  </conditionalFormatting>
  <conditionalFormatting sqref="AH5:AH24">
    <cfRule type="expression" dxfId="1187" priority="145" stopIfTrue="1">
      <formula>A5=0</formula>
    </cfRule>
    <cfRule type="expression" dxfId="1186" priority="146" stopIfTrue="1">
      <formula>AH5=99</formula>
    </cfRule>
  </conditionalFormatting>
  <conditionalFormatting sqref="AJ5:AJ24">
    <cfRule type="expression" dxfId="1185" priority="147" stopIfTrue="1">
      <formula>A5=0</formula>
    </cfRule>
    <cfRule type="expression" dxfId="1184" priority="148" stopIfTrue="1">
      <formula>AJ5=99</formula>
    </cfRule>
  </conditionalFormatting>
  <conditionalFormatting sqref="AO5:AO24">
    <cfRule type="expression" dxfId="1183" priority="149" stopIfTrue="1">
      <formula>A5=0</formula>
    </cfRule>
  </conditionalFormatting>
  <conditionalFormatting sqref="AP5:AP24">
    <cfRule type="expression" dxfId="1182" priority="150" stopIfTrue="1">
      <formula>A5=0</formula>
    </cfRule>
  </conditionalFormatting>
  <conditionalFormatting sqref="AQ5:AQ24">
    <cfRule type="expression" dxfId="1181" priority="151" stopIfTrue="1">
      <formula>A5=0</formula>
    </cfRule>
  </conditionalFormatting>
  <conditionalFormatting sqref="AR5:AR24">
    <cfRule type="expression" dxfId="1180" priority="152" stopIfTrue="1">
      <formula>A5=0</formula>
    </cfRule>
  </conditionalFormatting>
  <conditionalFormatting sqref="AS5:AS24">
    <cfRule type="expression" dxfId="1179" priority="153" stopIfTrue="1">
      <formula>A5=0</formula>
    </cfRule>
  </conditionalFormatting>
  <conditionalFormatting sqref="AT5:AT24">
    <cfRule type="expression" dxfId="1178" priority="154" stopIfTrue="1">
      <formula>A5=0</formula>
    </cfRule>
  </conditionalFormatting>
  <conditionalFormatting sqref="AU5:AU24">
    <cfRule type="expression" dxfId="1177" priority="155" stopIfTrue="1">
      <formula>A5=0</formula>
    </cfRule>
  </conditionalFormatting>
  <conditionalFormatting sqref="AV5:AV24">
    <cfRule type="expression" dxfId="1176" priority="156" stopIfTrue="1">
      <formula>A5=0</formula>
    </cfRule>
  </conditionalFormatting>
  <conditionalFormatting sqref="AW5:AW24">
    <cfRule type="expression" dxfId="1175" priority="157" stopIfTrue="1">
      <formula>A5=0</formula>
    </cfRule>
  </conditionalFormatting>
  <conditionalFormatting sqref="AX5:AX24">
    <cfRule type="expression" dxfId="1174" priority="158" stopIfTrue="1">
      <formula>A5=0</formula>
    </cfRule>
  </conditionalFormatting>
  <conditionalFormatting sqref="AY5:AY24">
    <cfRule type="expression" dxfId="1173" priority="159" stopIfTrue="1">
      <formula>A5=0</formula>
    </cfRule>
  </conditionalFormatting>
  <conditionalFormatting sqref="BA5:BA24">
    <cfRule type="expression" dxfId="1172" priority="160" stopIfTrue="1">
      <formula>A5=0</formula>
    </cfRule>
  </conditionalFormatting>
  <conditionalFormatting sqref="BB5:BB24">
    <cfRule type="expression" dxfId="1171" priority="161" stopIfTrue="1">
      <formula>A5=0</formula>
    </cfRule>
  </conditionalFormatting>
  <conditionalFormatting sqref="BC5:BC24">
    <cfRule type="expression" dxfId="1170" priority="162" stopIfTrue="1">
      <formula>A5=0</formula>
    </cfRule>
  </conditionalFormatting>
  <conditionalFormatting sqref="BD5:BD24">
    <cfRule type="expression" dxfId="1169" priority="163" stopIfTrue="1">
      <formula>A5=0</formula>
    </cfRule>
  </conditionalFormatting>
  <conditionalFormatting sqref="BE5:BE24">
    <cfRule type="expression" dxfId="1168" priority="164" stopIfTrue="1">
      <formula>A5=0</formula>
    </cfRule>
  </conditionalFormatting>
  <conditionalFormatting sqref="BF5:BF24">
    <cfRule type="expression" dxfId="1167" priority="165" stopIfTrue="1">
      <formula>A5=0</formula>
    </cfRule>
  </conditionalFormatting>
  <conditionalFormatting sqref="BG5:BG24">
    <cfRule type="expression" dxfId="1166" priority="166" stopIfTrue="1">
      <formula>A5=0</formula>
    </cfRule>
  </conditionalFormatting>
  <conditionalFormatting sqref="BH5:BH24">
    <cfRule type="expression" dxfId="1165" priority="167" stopIfTrue="1">
      <formula>A5=0</formula>
    </cfRule>
  </conditionalFormatting>
  <conditionalFormatting sqref="BI5:BI24">
    <cfRule type="expression" dxfId="1164" priority="168" stopIfTrue="1">
      <formula>A5=0</formula>
    </cfRule>
  </conditionalFormatting>
  <conditionalFormatting sqref="BJ5:BJ24">
    <cfRule type="expression" dxfId="1163" priority="169" stopIfTrue="1">
      <formula>A5=0</formula>
    </cfRule>
  </conditionalFormatting>
  <conditionalFormatting sqref="BK5:BK24">
    <cfRule type="expression" dxfId="1162" priority="170" stopIfTrue="1">
      <formula>A5=0</formula>
    </cfRule>
  </conditionalFormatting>
  <conditionalFormatting sqref="BL5:BL24">
    <cfRule type="expression" dxfId="1161" priority="171" stopIfTrue="1">
      <formula>A5=0</formula>
    </cfRule>
  </conditionalFormatting>
  <conditionalFormatting sqref="BM5:BM24">
    <cfRule type="expression" dxfId="1160" priority="172" stopIfTrue="1">
      <formula>A5=0</formula>
    </cfRule>
  </conditionalFormatting>
  <conditionalFormatting sqref="BN5:BN24">
    <cfRule type="expression" dxfId="1159" priority="173" stopIfTrue="1">
      <formula>A5=0</formula>
    </cfRule>
  </conditionalFormatting>
  <conditionalFormatting sqref="BO5:BO24">
    <cfRule type="expression" dxfId="1158" priority="174" stopIfTrue="1">
      <formula>A5=0</formula>
    </cfRule>
  </conditionalFormatting>
  <conditionalFormatting sqref="K5:K24">
    <cfRule type="expression" dxfId="1157" priority="175" stopIfTrue="1">
      <formula>A5=0</formula>
    </cfRule>
  </conditionalFormatting>
  <conditionalFormatting sqref="J5:J24">
    <cfRule type="cellIs" dxfId="1156" priority="117" stopIfTrue="1" operator="equal">
      <formula>1</formula>
    </cfRule>
    <cfRule type="cellIs" dxfId="1155" priority="118" stopIfTrue="1" operator="equal">
      <formula>2</formula>
    </cfRule>
    <cfRule type="cellIs" dxfId="1154" priority="119" stopIfTrue="1" operator="equal">
      <formula>3</formula>
    </cfRule>
  </conditionalFormatting>
  <conditionalFormatting sqref="Q3:AK3">
    <cfRule type="expression" dxfId="1153" priority="95" stopIfTrue="1">
      <formula>$Q$3=0</formula>
    </cfRule>
  </conditionalFormatting>
  <conditionalFormatting sqref="H3">
    <cfRule type="cellIs" dxfId="1152" priority="96" stopIfTrue="1" operator="equal">
      <formula>0</formula>
    </cfRule>
  </conditionalFormatting>
  <conditionalFormatting sqref="G29:G32">
    <cfRule type="expression" dxfId="1151" priority="89" stopIfTrue="1">
      <formula>A29=0</formula>
    </cfRule>
  </conditionalFormatting>
  <conditionalFormatting sqref="H29:H32">
    <cfRule type="expression" dxfId="1150" priority="88" stopIfTrue="1">
      <formula>A29=0</formula>
    </cfRule>
  </conditionalFormatting>
  <conditionalFormatting sqref="J29:J32">
    <cfRule type="expression" dxfId="1149" priority="87" stopIfTrue="1">
      <formula>A29=0</formula>
    </cfRule>
  </conditionalFormatting>
  <conditionalFormatting sqref="R29:R33">
    <cfRule type="expression" dxfId="1148" priority="85" stopIfTrue="1">
      <formula>A29=0</formula>
    </cfRule>
    <cfRule type="expression" dxfId="1147" priority="86" stopIfTrue="1">
      <formula>R29=99</formula>
    </cfRule>
  </conditionalFormatting>
  <conditionalFormatting sqref="O29:O33 AA29:AA33">
    <cfRule type="expression" dxfId="1146" priority="84" stopIfTrue="1">
      <formula>A29=0</formula>
    </cfRule>
  </conditionalFormatting>
  <conditionalFormatting sqref="P29:P33">
    <cfRule type="expression" dxfId="1145" priority="83" stopIfTrue="1">
      <formula>A29=0</formula>
    </cfRule>
  </conditionalFormatting>
  <conditionalFormatting sqref="S29:S33">
    <cfRule type="expression" dxfId="1144" priority="82" stopIfTrue="1">
      <formula>A29=0</formula>
    </cfRule>
  </conditionalFormatting>
  <conditionalFormatting sqref="W29:W33">
    <cfRule type="expression" dxfId="1143" priority="81" stopIfTrue="1">
      <formula>A29=0</formula>
    </cfRule>
  </conditionalFormatting>
  <conditionalFormatting sqref="Y29:Y33">
    <cfRule type="expression" dxfId="1142" priority="80" stopIfTrue="1">
      <formula>A29=0</formula>
    </cfRule>
  </conditionalFormatting>
  <conditionalFormatting sqref="D29:D32">
    <cfRule type="expression" dxfId="1141" priority="77" stopIfTrue="1">
      <formula>L29=1</formula>
    </cfRule>
    <cfRule type="expression" dxfId="1140" priority="78" stopIfTrue="1">
      <formula>L29=2</formula>
    </cfRule>
    <cfRule type="expression" dxfId="1139" priority="79" stopIfTrue="1">
      <formula>L29=3</formula>
    </cfRule>
  </conditionalFormatting>
  <conditionalFormatting sqref="T29:T33">
    <cfRule type="expression" dxfId="1138" priority="75" stopIfTrue="1">
      <formula>A29=0</formula>
    </cfRule>
    <cfRule type="expression" dxfId="1137" priority="76" stopIfTrue="1">
      <formula>T29=99</formula>
    </cfRule>
  </conditionalFormatting>
  <conditionalFormatting sqref="V30:V33">
    <cfRule type="expression" dxfId="1136" priority="73" stopIfTrue="1">
      <formula>A30=0</formula>
    </cfRule>
    <cfRule type="expression" dxfId="1135" priority="74" stopIfTrue="1">
      <formula>V30=99</formula>
    </cfRule>
  </conditionalFormatting>
  <conditionalFormatting sqref="X29:X33">
    <cfRule type="expression" dxfId="1134" priority="71" stopIfTrue="1">
      <formula>A29=0</formula>
    </cfRule>
    <cfRule type="expression" dxfId="1133" priority="72" stopIfTrue="1">
      <formula>X29=99</formula>
    </cfRule>
  </conditionalFormatting>
  <conditionalFormatting sqref="Z30:Z33">
    <cfRule type="expression" dxfId="1132" priority="69" stopIfTrue="1">
      <formula>A30=0</formula>
    </cfRule>
    <cfRule type="expression" dxfId="1131" priority="70" stopIfTrue="1">
      <formula>Z30=99</formula>
    </cfRule>
  </conditionalFormatting>
  <conditionalFormatting sqref="M29:M33">
    <cfRule type="expression" dxfId="1130" priority="68" stopIfTrue="1">
      <formula>A29=0</formula>
    </cfRule>
  </conditionalFormatting>
  <conditionalFormatting sqref="L29:L32">
    <cfRule type="cellIs" dxfId="1129" priority="65" stopIfTrue="1" operator="equal">
      <formula>1</formula>
    </cfRule>
    <cfRule type="cellIs" dxfId="1128" priority="66" stopIfTrue="1" operator="equal">
      <formula>2</formula>
    </cfRule>
    <cfRule type="cellIs" dxfId="1127" priority="67" stopIfTrue="1" operator="equal">
      <formula>3</formula>
    </cfRule>
  </conditionalFormatting>
  <conditionalFormatting sqref="G29:G31">
    <cfRule type="expression" dxfId="1126" priority="64" stopIfTrue="1">
      <formula>A29=0</formula>
    </cfRule>
  </conditionalFormatting>
  <conditionalFormatting sqref="H29:H32">
    <cfRule type="expression" dxfId="1125" priority="63" stopIfTrue="1">
      <formula>A29=0</formula>
    </cfRule>
  </conditionalFormatting>
  <conditionalFormatting sqref="J29:J31">
    <cfRule type="expression" dxfId="1124" priority="62" stopIfTrue="1">
      <formula>A29=0</formula>
    </cfRule>
  </conditionalFormatting>
  <conditionalFormatting sqref="R29:R31">
    <cfRule type="expression" dxfId="1123" priority="60" stopIfTrue="1">
      <formula>A29=0</formula>
    </cfRule>
    <cfRule type="expression" dxfId="1122" priority="61" stopIfTrue="1">
      <formula>R29=99</formula>
    </cfRule>
  </conditionalFormatting>
  <conditionalFormatting sqref="O29:O31">
    <cfRule type="expression" dxfId="1121" priority="59" stopIfTrue="1">
      <formula>A29=0</formula>
    </cfRule>
  </conditionalFormatting>
  <conditionalFormatting sqref="P29:P31">
    <cfRule type="expression" dxfId="1120" priority="58" stopIfTrue="1">
      <formula>A29=0</formula>
    </cfRule>
  </conditionalFormatting>
  <conditionalFormatting sqref="Q29:Q33">
    <cfRule type="expression" dxfId="1119" priority="57" stopIfTrue="1">
      <formula>A29=0</formula>
    </cfRule>
  </conditionalFormatting>
  <conditionalFormatting sqref="S29:S31">
    <cfRule type="expression" dxfId="1118" priority="56" stopIfTrue="1">
      <formula>A29=0</formula>
    </cfRule>
  </conditionalFormatting>
  <conditionalFormatting sqref="U29:U33">
    <cfRule type="expression" dxfId="1117" priority="55" stopIfTrue="1">
      <formula>A29=0</formula>
    </cfRule>
  </conditionalFormatting>
  <conditionalFormatting sqref="W29:W31">
    <cfRule type="expression" dxfId="1116" priority="54" stopIfTrue="1">
      <formula>A29=0</formula>
    </cfRule>
  </conditionalFormatting>
  <conditionalFormatting sqref="Y29:Y31">
    <cfRule type="expression" dxfId="1115" priority="53" stopIfTrue="1">
      <formula>A29=0</formula>
    </cfRule>
  </conditionalFormatting>
  <conditionalFormatting sqref="D29:D31">
    <cfRule type="expression" dxfId="1114" priority="50" stopIfTrue="1">
      <formula>L29=1</formula>
    </cfRule>
    <cfRule type="expression" dxfId="1113" priority="51" stopIfTrue="1">
      <formula>L29=2</formula>
    </cfRule>
    <cfRule type="expression" dxfId="1112" priority="52" stopIfTrue="1">
      <formula>L29=3</formula>
    </cfRule>
  </conditionalFormatting>
  <conditionalFormatting sqref="T29:T31">
    <cfRule type="expression" dxfId="1111" priority="48" stopIfTrue="1">
      <formula>A29=0</formula>
    </cfRule>
    <cfRule type="expression" dxfId="1110" priority="49" stopIfTrue="1">
      <formula>T29=99</formula>
    </cfRule>
  </conditionalFormatting>
  <conditionalFormatting sqref="V30:V31">
    <cfRule type="expression" dxfId="1109" priority="46" stopIfTrue="1">
      <formula>A30=0</formula>
    </cfRule>
    <cfRule type="expression" dxfId="1108" priority="47" stopIfTrue="1">
      <formula>V30=99</formula>
    </cfRule>
  </conditionalFormatting>
  <conditionalFormatting sqref="X29:X31">
    <cfRule type="expression" dxfId="1107" priority="44" stopIfTrue="1">
      <formula>A29=0</formula>
    </cfRule>
    <cfRule type="expression" dxfId="1106" priority="45" stopIfTrue="1">
      <formula>X29=99</formula>
    </cfRule>
  </conditionalFormatting>
  <conditionalFormatting sqref="Z30:Z31">
    <cfRule type="expression" dxfId="1105" priority="42" stopIfTrue="1">
      <formula>A30=0</formula>
    </cfRule>
    <cfRule type="expression" dxfId="1104" priority="43" stopIfTrue="1">
      <formula>Z30=99</formula>
    </cfRule>
  </conditionalFormatting>
  <conditionalFormatting sqref="M29:M31">
    <cfRule type="expression" dxfId="1103" priority="41" stopIfTrue="1">
      <formula>A29=0</formula>
    </cfRule>
  </conditionalFormatting>
  <conditionalFormatting sqref="G29:G32">
    <cfRule type="expression" dxfId="1102" priority="40" stopIfTrue="1">
      <formula>A29=0</formula>
    </cfRule>
  </conditionalFormatting>
  <conditionalFormatting sqref="H29:H32">
    <cfRule type="expression" dxfId="1101" priority="39" stopIfTrue="1">
      <formula>A29=0</formula>
    </cfRule>
  </conditionalFormatting>
  <conditionalFormatting sqref="J29:J32">
    <cfRule type="expression" dxfId="1100" priority="38" stopIfTrue="1">
      <formula>A29=0</formula>
    </cfRule>
  </conditionalFormatting>
  <conditionalFormatting sqref="R29:R33">
    <cfRule type="expression" dxfId="1099" priority="36" stopIfTrue="1">
      <formula>A29=0</formula>
    </cfRule>
    <cfRule type="expression" dxfId="1098" priority="37" stopIfTrue="1">
      <formula>R29=99</formula>
    </cfRule>
  </conditionalFormatting>
  <conditionalFormatting sqref="O29:O33">
    <cfRule type="expression" dxfId="1097" priority="35" stopIfTrue="1">
      <formula>A29=0</formula>
    </cfRule>
  </conditionalFormatting>
  <conditionalFormatting sqref="P29:P33">
    <cfRule type="expression" dxfId="1096" priority="34" stopIfTrue="1">
      <formula>A29=0</formula>
    </cfRule>
  </conditionalFormatting>
  <conditionalFormatting sqref="Q29:Q33">
    <cfRule type="expression" dxfId="1095" priority="33" stopIfTrue="1">
      <formula>A29=0</formula>
    </cfRule>
  </conditionalFormatting>
  <conditionalFormatting sqref="S29:S33">
    <cfRule type="expression" dxfId="1094" priority="32" stopIfTrue="1">
      <formula>A29=0</formula>
    </cfRule>
  </conditionalFormatting>
  <conditionalFormatting sqref="U29:U33">
    <cfRule type="expression" dxfId="1093" priority="31" stopIfTrue="1">
      <formula>A29=0</formula>
    </cfRule>
  </conditionalFormatting>
  <conditionalFormatting sqref="W29:W33">
    <cfRule type="expression" dxfId="1092" priority="30" stopIfTrue="1">
      <formula>A29=0</formula>
    </cfRule>
  </conditionalFormatting>
  <conditionalFormatting sqref="Y29:Y33">
    <cfRule type="expression" dxfId="1091" priority="29" stopIfTrue="1">
      <formula>A29=0</formula>
    </cfRule>
  </conditionalFormatting>
  <conditionalFormatting sqref="D29:D32">
    <cfRule type="expression" dxfId="1090" priority="26" stopIfTrue="1">
      <formula>L29=1</formula>
    </cfRule>
    <cfRule type="expression" dxfId="1089" priority="27" stopIfTrue="1">
      <formula>L29=2</formula>
    </cfRule>
    <cfRule type="expression" dxfId="1088" priority="28" stopIfTrue="1">
      <formula>L29=3</formula>
    </cfRule>
  </conditionalFormatting>
  <conditionalFormatting sqref="T29:T33">
    <cfRule type="expression" dxfId="1087" priority="24" stopIfTrue="1">
      <formula>A29=0</formula>
    </cfRule>
    <cfRule type="expression" dxfId="1086" priority="25" stopIfTrue="1">
      <formula>T29=99</formula>
    </cfRule>
  </conditionalFormatting>
  <conditionalFormatting sqref="V30:V33">
    <cfRule type="expression" dxfId="1085" priority="22" stopIfTrue="1">
      <formula>A30=0</formula>
    </cfRule>
    <cfRule type="expression" dxfId="1084" priority="23" stopIfTrue="1">
      <formula>V30=99</formula>
    </cfRule>
  </conditionalFormatting>
  <conditionalFormatting sqref="X29:X33">
    <cfRule type="expression" dxfId="1083" priority="20" stopIfTrue="1">
      <formula>A29=0</formula>
    </cfRule>
    <cfRule type="expression" dxfId="1082" priority="21" stopIfTrue="1">
      <formula>X29=99</formula>
    </cfRule>
  </conditionalFormatting>
  <conditionalFormatting sqref="Z30:Z33">
    <cfRule type="expression" dxfId="1081" priority="18" stopIfTrue="1">
      <formula>A30=0</formula>
    </cfRule>
    <cfRule type="expression" dxfId="1080" priority="19" stopIfTrue="1">
      <formula>Z30=99</formula>
    </cfRule>
  </conditionalFormatting>
  <conditionalFormatting sqref="M29:M33">
    <cfRule type="expression" dxfId="1079" priority="17" stopIfTrue="1">
      <formula>A29=0</formula>
    </cfRule>
  </conditionalFormatting>
  <conditionalFormatting sqref="V30:V32 Z30:Z32">
    <cfRule type="expression" dxfId="1078" priority="16" stopIfTrue="1">
      <formula>FR28=0</formula>
    </cfRule>
  </conditionalFormatting>
  <conditionalFormatting sqref="F30">
    <cfRule type="expression" dxfId="1077" priority="15" stopIfTrue="1">
      <formula>A30=0</formula>
    </cfRule>
  </conditionalFormatting>
  <conditionalFormatting sqref="I30">
    <cfRule type="expression" dxfId="1076" priority="14" stopIfTrue="1">
      <formula>E30=0</formula>
    </cfRule>
  </conditionalFormatting>
  <conditionalFormatting sqref="E30">
    <cfRule type="expression" dxfId="1075" priority="90" stopIfTrue="1">
      <formula>FW28=0</formula>
    </cfRule>
  </conditionalFormatting>
  <conditionalFormatting sqref="AB29:AF29 AB33:AF33 AB30:AE32">
    <cfRule type="expression" dxfId="1074" priority="91" stopIfTrue="1">
      <formula>Q29=0</formula>
    </cfRule>
  </conditionalFormatting>
  <conditionalFormatting sqref="AF30:AF32">
    <cfRule type="expression" dxfId="1073" priority="13" stopIfTrue="1">
      <formula>U30=0</formula>
    </cfRule>
  </conditionalFormatting>
  <conditionalFormatting sqref="AL28:AL31">
    <cfRule type="expression" dxfId="1072" priority="92" stopIfTrue="1">
      <formula>Z30=0</formula>
    </cfRule>
  </conditionalFormatting>
  <conditionalFormatting sqref="AN28:AR31">
    <cfRule type="expression" dxfId="1071" priority="93" stopIfTrue="1">
      <formula>Z30=0</formula>
    </cfRule>
  </conditionalFormatting>
  <conditionalFormatting sqref="AM28:AM31">
    <cfRule type="expression" dxfId="1070" priority="94" stopIfTrue="1">
      <formula>Z30=0</formula>
    </cfRule>
  </conditionalFormatting>
  <conditionalFormatting sqref="V29">
    <cfRule type="expression" dxfId="1069" priority="11" stopIfTrue="1">
      <formula>C29=0</formula>
    </cfRule>
    <cfRule type="expression" dxfId="1068" priority="12" stopIfTrue="1">
      <formula>V29=99</formula>
    </cfRule>
  </conditionalFormatting>
  <conditionalFormatting sqref="V29">
    <cfRule type="expression" dxfId="1067" priority="9" stopIfTrue="1">
      <formula>C29=0</formula>
    </cfRule>
    <cfRule type="expression" dxfId="1066" priority="10" stopIfTrue="1">
      <formula>V29=99</formula>
    </cfRule>
  </conditionalFormatting>
  <conditionalFormatting sqref="V29">
    <cfRule type="expression" dxfId="1065" priority="7" stopIfTrue="1">
      <formula>C29=0</formula>
    </cfRule>
    <cfRule type="expression" dxfId="1064" priority="8" stopIfTrue="1">
      <formula>V29=99</formula>
    </cfRule>
  </conditionalFormatting>
  <conditionalFormatting sqref="Z29">
    <cfRule type="expression" dxfId="1063" priority="5" stopIfTrue="1">
      <formula>G29=0</formula>
    </cfRule>
    <cfRule type="expression" dxfId="1062" priority="6" stopIfTrue="1">
      <formula>Z29=99</formula>
    </cfRule>
  </conditionalFormatting>
  <conditionalFormatting sqref="Z29">
    <cfRule type="expression" dxfId="1061" priority="3" stopIfTrue="1">
      <formula>G29=0</formula>
    </cfRule>
    <cfRule type="expression" dxfId="1060" priority="4" stopIfTrue="1">
      <formula>Z29=99</formula>
    </cfRule>
  </conditionalFormatting>
  <conditionalFormatting sqref="Z29">
    <cfRule type="expression" dxfId="1059" priority="1" stopIfTrue="1">
      <formula>G29=0</formula>
    </cfRule>
    <cfRule type="expression" dxfId="1058" priority="2" stopIfTrue="1">
      <formula>Z29=99</formula>
    </cfRule>
  </conditionalFormatting>
  <pageMargins left="0.75" right="0.75" top="1" bottom="1" header="0" footer="0"/>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55"/>
  <sheetViews>
    <sheetView workbookViewId="0">
      <selection activeCell="C15" sqref="C15:C16"/>
    </sheetView>
  </sheetViews>
  <sheetFormatPr defaultRowHeight="12.75"/>
  <cols>
    <col min="1" max="1" width="2.7109375" style="229" bestFit="1" customWidth="1"/>
    <col min="2" max="2" width="25.28515625" style="229" customWidth="1"/>
    <col min="3" max="3" width="16.28515625" style="231" customWidth="1"/>
    <col min="4" max="4" width="2.140625" style="230" customWidth="1"/>
    <col min="5" max="5" width="2.140625" style="231" customWidth="1"/>
    <col min="6" max="6" width="2.140625" style="232" customWidth="1"/>
    <col min="7" max="7" width="2.140625" style="230" customWidth="1"/>
    <col min="8" max="8" width="2.140625" style="229" customWidth="1"/>
    <col min="9" max="9" width="2.140625" style="232" customWidth="1"/>
    <col min="10" max="10" width="2.140625" style="230" customWidth="1"/>
    <col min="11" max="11" width="2.140625" style="229" customWidth="1"/>
    <col min="12" max="12" width="2.140625" style="232" customWidth="1"/>
    <col min="13" max="13" width="2.140625" style="230" customWidth="1"/>
    <col min="14" max="14" width="2.140625" style="229" customWidth="1"/>
    <col min="15" max="15" width="2.140625" style="232" customWidth="1"/>
    <col min="16" max="16" width="2.140625" style="230" customWidth="1"/>
    <col min="17" max="17" width="2.140625" style="229" customWidth="1"/>
    <col min="18" max="18" width="2.140625" style="232" customWidth="1"/>
    <col min="19" max="19" width="2.140625" style="230" customWidth="1"/>
    <col min="20" max="20" width="2.140625" style="229" customWidth="1"/>
    <col min="21" max="21" width="2.140625" style="232" customWidth="1"/>
    <col min="22" max="22" width="2.140625" style="230" customWidth="1"/>
    <col min="23" max="23" width="2.140625" style="229" customWidth="1"/>
    <col min="24" max="24" width="2.140625" style="232" customWidth="1"/>
    <col min="25" max="25" width="2.140625" style="230" customWidth="1"/>
    <col min="26" max="26" width="2.140625" style="229" customWidth="1"/>
    <col min="27" max="27" width="2.140625" style="232" customWidth="1"/>
    <col min="28" max="28" width="2.140625" style="232" bestFit="1" customWidth="1"/>
    <col min="29" max="29" width="2.140625" style="232" customWidth="1"/>
    <col min="30" max="30" width="2.28515625" style="232" customWidth="1"/>
    <col min="31" max="31" width="2.28515625" style="230" customWidth="1"/>
    <col min="32" max="32" width="2.28515625" style="229" customWidth="1"/>
    <col min="33" max="33" width="2.140625" style="232" customWidth="1"/>
    <col min="34" max="34" width="2.28515625" style="230" customWidth="1"/>
    <col min="35" max="35" width="2.28515625" style="229" customWidth="1"/>
    <col min="36" max="36" width="2.140625" style="232" customWidth="1"/>
    <col min="37" max="37" width="2.28515625" style="230" customWidth="1"/>
    <col min="38" max="38" width="2.28515625" style="229" customWidth="1"/>
    <col min="39" max="39" width="2" style="232" customWidth="1"/>
    <col min="40" max="40" width="6.7109375" style="229" customWidth="1"/>
    <col min="41" max="41" width="4" style="229" customWidth="1"/>
    <col min="42" max="42" width="1.42578125" style="229" customWidth="1"/>
    <col min="43" max="43" width="5" style="229" customWidth="1"/>
    <col min="44" max="44" width="6.42578125" style="229" customWidth="1"/>
    <col min="45" max="45" width="4.7109375" style="229" customWidth="1"/>
    <col min="46" max="49" width="9.140625" style="475"/>
    <col min="50" max="250" width="9.140625" style="229"/>
    <col min="251" max="251" width="2.7109375" style="229" bestFit="1" customWidth="1"/>
    <col min="252" max="252" width="23.28515625" style="229" customWidth="1"/>
    <col min="253" max="253" width="16.28515625" style="229" customWidth="1"/>
    <col min="254" max="277" width="2.140625" style="229" customWidth="1"/>
    <col min="278" max="278" width="2.140625" style="229" bestFit="1" customWidth="1"/>
    <col min="279" max="279" width="2.140625" style="229" customWidth="1"/>
    <col min="280" max="282" width="2.28515625" style="229" customWidth="1"/>
    <col min="283" max="283" width="2.140625" style="229" customWidth="1"/>
    <col min="284" max="285" width="2.28515625" style="229" customWidth="1"/>
    <col min="286" max="286" width="2.140625" style="229" customWidth="1"/>
    <col min="287" max="288" width="2.28515625" style="229" customWidth="1"/>
    <col min="289" max="289" width="2" style="229" customWidth="1"/>
    <col min="290" max="290" width="10.7109375" style="229" customWidth="1"/>
    <col min="291" max="291" width="5" style="229" customWidth="1"/>
    <col min="292" max="292" width="1.42578125" style="229" customWidth="1"/>
    <col min="293" max="293" width="6.28515625" style="229" customWidth="1"/>
    <col min="294" max="294" width="9.140625" style="229"/>
    <col min="295" max="295" width="4.7109375" style="229" customWidth="1"/>
    <col min="296" max="506" width="9.140625" style="229"/>
    <col min="507" max="507" width="2.7109375" style="229" bestFit="1" customWidth="1"/>
    <col min="508" max="508" width="23.28515625" style="229" customWidth="1"/>
    <col min="509" max="509" width="16.28515625" style="229" customWidth="1"/>
    <col min="510" max="533" width="2.140625" style="229" customWidth="1"/>
    <col min="534" max="534" width="2.140625" style="229" bestFit="1" customWidth="1"/>
    <col min="535" max="535" width="2.140625" style="229" customWidth="1"/>
    <col min="536" max="538" width="2.28515625" style="229" customWidth="1"/>
    <col min="539" max="539" width="2.140625" style="229" customWidth="1"/>
    <col min="540" max="541" width="2.28515625" style="229" customWidth="1"/>
    <col min="542" max="542" width="2.140625" style="229" customWidth="1"/>
    <col min="543" max="544" width="2.28515625" style="229" customWidth="1"/>
    <col min="545" max="545" width="2" style="229" customWidth="1"/>
    <col min="546" max="546" width="10.7109375" style="229" customWidth="1"/>
    <col min="547" max="547" width="5" style="229" customWidth="1"/>
    <col min="548" max="548" width="1.42578125" style="229" customWidth="1"/>
    <col min="549" max="549" width="6.28515625" style="229" customWidth="1"/>
    <col min="550" max="550" width="9.140625" style="229"/>
    <col min="551" max="551" width="4.7109375" style="229" customWidth="1"/>
    <col min="552" max="762" width="9.140625" style="229"/>
    <col min="763" max="763" width="2.7109375" style="229" bestFit="1" customWidth="1"/>
    <col min="764" max="764" width="23.28515625" style="229" customWidth="1"/>
    <col min="765" max="765" width="16.28515625" style="229" customWidth="1"/>
    <col min="766" max="789" width="2.140625" style="229" customWidth="1"/>
    <col min="790" max="790" width="2.140625" style="229" bestFit="1" customWidth="1"/>
    <col min="791" max="791" width="2.140625" style="229" customWidth="1"/>
    <col min="792" max="794" width="2.28515625" style="229" customWidth="1"/>
    <col min="795" max="795" width="2.140625" style="229" customWidth="1"/>
    <col min="796" max="797" width="2.28515625" style="229" customWidth="1"/>
    <col min="798" max="798" width="2.140625" style="229" customWidth="1"/>
    <col min="799" max="800" width="2.28515625" style="229" customWidth="1"/>
    <col min="801" max="801" width="2" style="229" customWidth="1"/>
    <col min="802" max="802" width="10.7109375" style="229" customWidth="1"/>
    <col min="803" max="803" width="5" style="229" customWidth="1"/>
    <col min="804" max="804" width="1.42578125" style="229" customWidth="1"/>
    <col min="805" max="805" width="6.28515625" style="229" customWidth="1"/>
    <col min="806" max="806" width="9.140625" style="229"/>
    <col min="807" max="807" width="4.7109375" style="229" customWidth="1"/>
    <col min="808" max="1018" width="9.140625" style="229"/>
    <col min="1019" max="1019" width="2.7109375" style="229" bestFit="1" customWidth="1"/>
    <col min="1020" max="1020" width="23.28515625" style="229" customWidth="1"/>
    <col min="1021" max="1021" width="16.28515625" style="229" customWidth="1"/>
    <col min="1022" max="1045" width="2.140625" style="229" customWidth="1"/>
    <col min="1046" max="1046" width="2.140625" style="229" bestFit="1" customWidth="1"/>
    <col min="1047" max="1047" width="2.140625" style="229" customWidth="1"/>
    <col min="1048" max="1050" width="2.28515625" style="229" customWidth="1"/>
    <col min="1051" max="1051" width="2.140625" style="229" customWidth="1"/>
    <col min="1052" max="1053" width="2.28515625" style="229" customWidth="1"/>
    <col min="1054" max="1054" width="2.140625" style="229" customWidth="1"/>
    <col min="1055" max="1056" width="2.28515625" style="229" customWidth="1"/>
    <col min="1057" max="1057" width="2" style="229" customWidth="1"/>
    <col min="1058" max="1058" width="10.7109375" style="229" customWidth="1"/>
    <col min="1059" max="1059" width="5" style="229" customWidth="1"/>
    <col min="1060" max="1060" width="1.42578125" style="229" customWidth="1"/>
    <col min="1061" max="1061" width="6.28515625" style="229" customWidth="1"/>
    <col min="1062" max="1062" width="9.140625" style="229"/>
    <col min="1063" max="1063" width="4.7109375" style="229" customWidth="1"/>
    <col min="1064" max="1274" width="9.140625" style="229"/>
    <col min="1275" max="1275" width="2.7109375" style="229" bestFit="1" customWidth="1"/>
    <col min="1276" max="1276" width="23.28515625" style="229" customWidth="1"/>
    <col min="1277" max="1277" width="16.28515625" style="229" customWidth="1"/>
    <col min="1278" max="1301" width="2.140625" style="229" customWidth="1"/>
    <col min="1302" max="1302" width="2.140625" style="229" bestFit="1" customWidth="1"/>
    <col min="1303" max="1303" width="2.140625" style="229" customWidth="1"/>
    <col min="1304" max="1306" width="2.28515625" style="229" customWidth="1"/>
    <col min="1307" max="1307" width="2.140625" style="229" customWidth="1"/>
    <col min="1308" max="1309" width="2.28515625" style="229" customWidth="1"/>
    <col min="1310" max="1310" width="2.140625" style="229" customWidth="1"/>
    <col min="1311" max="1312" width="2.28515625" style="229" customWidth="1"/>
    <col min="1313" max="1313" width="2" style="229" customWidth="1"/>
    <col min="1314" max="1314" width="10.7109375" style="229" customWidth="1"/>
    <col min="1315" max="1315" width="5" style="229" customWidth="1"/>
    <col min="1316" max="1316" width="1.42578125" style="229" customWidth="1"/>
    <col min="1317" max="1317" width="6.28515625" style="229" customWidth="1"/>
    <col min="1318" max="1318" width="9.140625" style="229"/>
    <col min="1319" max="1319" width="4.7109375" style="229" customWidth="1"/>
    <col min="1320" max="1530" width="9.140625" style="229"/>
    <col min="1531" max="1531" width="2.7109375" style="229" bestFit="1" customWidth="1"/>
    <col min="1532" max="1532" width="23.28515625" style="229" customWidth="1"/>
    <col min="1533" max="1533" width="16.28515625" style="229" customWidth="1"/>
    <col min="1534" max="1557" width="2.140625" style="229" customWidth="1"/>
    <col min="1558" max="1558" width="2.140625" style="229" bestFit="1" customWidth="1"/>
    <col min="1559" max="1559" width="2.140625" style="229" customWidth="1"/>
    <col min="1560" max="1562" width="2.28515625" style="229" customWidth="1"/>
    <col min="1563" max="1563" width="2.140625" style="229" customWidth="1"/>
    <col min="1564" max="1565" width="2.28515625" style="229" customWidth="1"/>
    <col min="1566" max="1566" width="2.140625" style="229" customWidth="1"/>
    <col min="1567" max="1568" width="2.28515625" style="229" customWidth="1"/>
    <col min="1569" max="1569" width="2" style="229" customWidth="1"/>
    <col min="1570" max="1570" width="10.7109375" style="229" customWidth="1"/>
    <col min="1571" max="1571" width="5" style="229" customWidth="1"/>
    <col min="1572" max="1572" width="1.42578125" style="229" customWidth="1"/>
    <col min="1573" max="1573" width="6.28515625" style="229" customWidth="1"/>
    <col min="1574" max="1574" width="9.140625" style="229"/>
    <col min="1575" max="1575" width="4.7109375" style="229" customWidth="1"/>
    <col min="1576" max="1786" width="9.140625" style="229"/>
    <col min="1787" max="1787" width="2.7109375" style="229" bestFit="1" customWidth="1"/>
    <col min="1788" max="1788" width="23.28515625" style="229" customWidth="1"/>
    <col min="1789" max="1789" width="16.28515625" style="229" customWidth="1"/>
    <col min="1790" max="1813" width="2.140625" style="229" customWidth="1"/>
    <col min="1814" max="1814" width="2.140625" style="229" bestFit="1" customWidth="1"/>
    <col min="1815" max="1815" width="2.140625" style="229" customWidth="1"/>
    <col min="1816" max="1818" width="2.28515625" style="229" customWidth="1"/>
    <col min="1819" max="1819" width="2.140625" style="229" customWidth="1"/>
    <col min="1820" max="1821" width="2.28515625" style="229" customWidth="1"/>
    <col min="1822" max="1822" width="2.140625" style="229" customWidth="1"/>
    <col min="1823" max="1824" width="2.28515625" style="229" customWidth="1"/>
    <col min="1825" max="1825" width="2" style="229" customWidth="1"/>
    <col min="1826" max="1826" width="10.7109375" style="229" customWidth="1"/>
    <col min="1827" max="1827" width="5" style="229" customWidth="1"/>
    <col min="1828" max="1828" width="1.42578125" style="229" customWidth="1"/>
    <col min="1829" max="1829" width="6.28515625" style="229" customWidth="1"/>
    <col min="1830" max="1830" width="9.140625" style="229"/>
    <col min="1831" max="1831" width="4.7109375" style="229" customWidth="1"/>
    <col min="1832" max="2042" width="9.140625" style="229"/>
    <col min="2043" max="2043" width="2.7109375" style="229" bestFit="1" customWidth="1"/>
    <col min="2044" max="2044" width="23.28515625" style="229" customWidth="1"/>
    <col min="2045" max="2045" width="16.28515625" style="229" customWidth="1"/>
    <col min="2046" max="2069" width="2.140625" style="229" customWidth="1"/>
    <col min="2070" max="2070" width="2.140625" style="229" bestFit="1" customWidth="1"/>
    <col min="2071" max="2071" width="2.140625" style="229" customWidth="1"/>
    <col min="2072" max="2074" width="2.28515625" style="229" customWidth="1"/>
    <col min="2075" max="2075" width="2.140625" style="229" customWidth="1"/>
    <col min="2076" max="2077" width="2.28515625" style="229" customWidth="1"/>
    <col min="2078" max="2078" width="2.140625" style="229" customWidth="1"/>
    <col min="2079" max="2080" width="2.28515625" style="229" customWidth="1"/>
    <col min="2081" max="2081" width="2" style="229" customWidth="1"/>
    <col min="2082" max="2082" width="10.7109375" style="229" customWidth="1"/>
    <col min="2083" max="2083" width="5" style="229" customWidth="1"/>
    <col min="2084" max="2084" width="1.42578125" style="229" customWidth="1"/>
    <col min="2085" max="2085" width="6.28515625" style="229" customWidth="1"/>
    <col min="2086" max="2086" width="9.140625" style="229"/>
    <col min="2087" max="2087" width="4.7109375" style="229" customWidth="1"/>
    <col min="2088" max="2298" width="9.140625" style="229"/>
    <col min="2299" max="2299" width="2.7109375" style="229" bestFit="1" customWidth="1"/>
    <col min="2300" max="2300" width="23.28515625" style="229" customWidth="1"/>
    <col min="2301" max="2301" width="16.28515625" style="229" customWidth="1"/>
    <col min="2302" max="2325" width="2.140625" style="229" customWidth="1"/>
    <col min="2326" max="2326" width="2.140625" style="229" bestFit="1" customWidth="1"/>
    <col min="2327" max="2327" width="2.140625" style="229" customWidth="1"/>
    <col min="2328" max="2330" width="2.28515625" style="229" customWidth="1"/>
    <col min="2331" max="2331" width="2.140625" style="229" customWidth="1"/>
    <col min="2332" max="2333" width="2.28515625" style="229" customWidth="1"/>
    <col min="2334" max="2334" width="2.140625" style="229" customWidth="1"/>
    <col min="2335" max="2336" width="2.28515625" style="229" customWidth="1"/>
    <col min="2337" max="2337" width="2" style="229" customWidth="1"/>
    <col min="2338" max="2338" width="10.7109375" style="229" customWidth="1"/>
    <col min="2339" max="2339" width="5" style="229" customWidth="1"/>
    <col min="2340" max="2340" width="1.42578125" style="229" customWidth="1"/>
    <col min="2341" max="2341" width="6.28515625" style="229" customWidth="1"/>
    <col min="2342" max="2342" width="9.140625" style="229"/>
    <col min="2343" max="2343" width="4.7109375" style="229" customWidth="1"/>
    <col min="2344" max="2554" width="9.140625" style="229"/>
    <col min="2555" max="2555" width="2.7109375" style="229" bestFit="1" customWidth="1"/>
    <col min="2556" max="2556" width="23.28515625" style="229" customWidth="1"/>
    <col min="2557" max="2557" width="16.28515625" style="229" customWidth="1"/>
    <col min="2558" max="2581" width="2.140625" style="229" customWidth="1"/>
    <col min="2582" max="2582" width="2.140625" style="229" bestFit="1" customWidth="1"/>
    <col min="2583" max="2583" width="2.140625" style="229" customWidth="1"/>
    <col min="2584" max="2586" width="2.28515625" style="229" customWidth="1"/>
    <col min="2587" max="2587" width="2.140625" style="229" customWidth="1"/>
    <col min="2588" max="2589" width="2.28515625" style="229" customWidth="1"/>
    <col min="2590" max="2590" width="2.140625" style="229" customWidth="1"/>
    <col min="2591" max="2592" width="2.28515625" style="229" customWidth="1"/>
    <col min="2593" max="2593" width="2" style="229" customWidth="1"/>
    <col min="2594" max="2594" width="10.7109375" style="229" customWidth="1"/>
    <col min="2595" max="2595" width="5" style="229" customWidth="1"/>
    <col min="2596" max="2596" width="1.42578125" style="229" customWidth="1"/>
    <col min="2597" max="2597" width="6.28515625" style="229" customWidth="1"/>
    <col min="2598" max="2598" width="9.140625" style="229"/>
    <col min="2599" max="2599" width="4.7109375" style="229" customWidth="1"/>
    <col min="2600" max="2810" width="9.140625" style="229"/>
    <col min="2811" max="2811" width="2.7109375" style="229" bestFit="1" customWidth="1"/>
    <col min="2812" max="2812" width="23.28515625" style="229" customWidth="1"/>
    <col min="2813" max="2813" width="16.28515625" style="229" customWidth="1"/>
    <col min="2814" max="2837" width="2.140625" style="229" customWidth="1"/>
    <col min="2838" max="2838" width="2.140625" style="229" bestFit="1" customWidth="1"/>
    <col min="2839" max="2839" width="2.140625" style="229" customWidth="1"/>
    <col min="2840" max="2842" width="2.28515625" style="229" customWidth="1"/>
    <col min="2843" max="2843" width="2.140625" style="229" customWidth="1"/>
    <col min="2844" max="2845" width="2.28515625" style="229" customWidth="1"/>
    <col min="2846" max="2846" width="2.140625" style="229" customWidth="1"/>
    <col min="2847" max="2848" width="2.28515625" style="229" customWidth="1"/>
    <col min="2849" max="2849" width="2" style="229" customWidth="1"/>
    <col min="2850" max="2850" width="10.7109375" style="229" customWidth="1"/>
    <col min="2851" max="2851" width="5" style="229" customWidth="1"/>
    <col min="2852" max="2852" width="1.42578125" style="229" customWidth="1"/>
    <col min="2853" max="2853" width="6.28515625" style="229" customWidth="1"/>
    <col min="2854" max="2854" width="9.140625" style="229"/>
    <col min="2855" max="2855" width="4.7109375" style="229" customWidth="1"/>
    <col min="2856" max="3066" width="9.140625" style="229"/>
    <col min="3067" max="3067" width="2.7109375" style="229" bestFit="1" customWidth="1"/>
    <col min="3068" max="3068" width="23.28515625" style="229" customWidth="1"/>
    <col min="3069" max="3069" width="16.28515625" style="229" customWidth="1"/>
    <col min="3070" max="3093" width="2.140625" style="229" customWidth="1"/>
    <col min="3094" max="3094" width="2.140625" style="229" bestFit="1" customWidth="1"/>
    <col min="3095" max="3095" width="2.140625" style="229" customWidth="1"/>
    <col min="3096" max="3098" width="2.28515625" style="229" customWidth="1"/>
    <col min="3099" max="3099" width="2.140625" style="229" customWidth="1"/>
    <col min="3100" max="3101" width="2.28515625" style="229" customWidth="1"/>
    <col min="3102" max="3102" width="2.140625" style="229" customWidth="1"/>
    <col min="3103" max="3104" width="2.28515625" style="229" customWidth="1"/>
    <col min="3105" max="3105" width="2" style="229" customWidth="1"/>
    <col min="3106" max="3106" width="10.7109375" style="229" customWidth="1"/>
    <col min="3107" max="3107" width="5" style="229" customWidth="1"/>
    <col min="3108" max="3108" width="1.42578125" style="229" customWidth="1"/>
    <col min="3109" max="3109" width="6.28515625" style="229" customWidth="1"/>
    <col min="3110" max="3110" width="9.140625" style="229"/>
    <col min="3111" max="3111" width="4.7109375" style="229" customWidth="1"/>
    <col min="3112" max="3322" width="9.140625" style="229"/>
    <col min="3323" max="3323" width="2.7109375" style="229" bestFit="1" customWidth="1"/>
    <col min="3324" max="3324" width="23.28515625" style="229" customWidth="1"/>
    <col min="3325" max="3325" width="16.28515625" style="229" customWidth="1"/>
    <col min="3326" max="3349" width="2.140625" style="229" customWidth="1"/>
    <col min="3350" max="3350" width="2.140625" style="229" bestFit="1" customWidth="1"/>
    <col min="3351" max="3351" width="2.140625" style="229" customWidth="1"/>
    <col min="3352" max="3354" width="2.28515625" style="229" customWidth="1"/>
    <col min="3355" max="3355" width="2.140625" style="229" customWidth="1"/>
    <col min="3356" max="3357" width="2.28515625" style="229" customWidth="1"/>
    <col min="3358" max="3358" width="2.140625" style="229" customWidth="1"/>
    <col min="3359" max="3360" width="2.28515625" style="229" customWidth="1"/>
    <col min="3361" max="3361" width="2" style="229" customWidth="1"/>
    <col min="3362" max="3362" width="10.7109375" style="229" customWidth="1"/>
    <col min="3363" max="3363" width="5" style="229" customWidth="1"/>
    <col min="3364" max="3364" width="1.42578125" style="229" customWidth="1"/>
    <col min="3365" max="3365" width="6.28515625" style="229" customWidth="1"/>
    <col min="3366" max="3366" width="9.140625" style="229"/>
    <col min="3367" max="3367" width="4.7109375" style="229" customWidth="1"/>
    <col min="3368" max="3578" width="9.140625" style="229"/>
    <col min="3579" max="3579" width="2.7109375" style="229" bestFit="1" customWidth="1"/>
    <col min="3580" max="3580" width="23.28515625" style="229" customWidth="1"/>
    <col min="3581" max="3581" width="16.28515625" style="229" customWidth="1"/>
    <col min="3582" max="3605" width="2.140625" style="229" customWidth="1"/>
    <col min="3606" max="3606" width="2.140625" style="229" bestFit="1" customWidth="1"/>
    <col min="3607" max="3607" width="2.140625" style="229" customWidth="1"/>
    <col min="3608" max="3610" width="2.28515625" style="229" customWidth="1"/>
    <col min="3611" max="3611" width="2.140625" style="229" customWidth="1"/>
    <col min="3612" max="3613" width="2.28515625" style="229" customWidth="1"/>
    <col min="3614" max="3614" width="2.140625" style="229" customWidth="1"/>
    <col min="3615" max="3616" width="2.28515625" style="229" customWidth="1"/>
    <col min="3617" max="3617" width="2" style="229" customWidth="1"/>
    <col min="3618" max="3618" width="10.7109375" style="229" customWidth="1"/>
    <col min="3619" max="3619" width="5" style="229" customWidth="1"/>
    <col min="3620" max="3620" width="1.42578125" style="229" customWidth="1"/>
    <col min="3621" max="3621" width="6.28515625" style="229" customWidth="1"/>
    <col min="3622" max="3622" width="9.140625" style="229"/>
    <col min="3623" max="3623" width="4.7109375" style="229" customWidth="1"/>
    <col min="3624" max="3834" width="9.140625" style="229"/>
    <col min="3835" max="3835" width="2.7109375" style="229" bestFit="1" customWidth="1"/>
    <col min="3836" max="3836" width="23.28515625" style="229" customWidth="1"/>
    <col min="3837" max="3837" width="16.28515625" style="229" customWidth="1"/>
    <col min="3838" max="3861" width="2.140625" style="229" customWidth="1"/>
    <col min="3862" max="3862" width="2.140625" style="229" bestFit="1" customWidth="1"/>
    <col min="3863" max="3863" width="2.140625" style="229" customWidth="1"/>
    <col min="3864" max="3866" width="2.28515625" style="229" customWidth="1"/>
    <col min="3867" max="3867" width="2.140625" style="229" customWidth="1"/>
    <col min="3868" max="3869" width="2.28515625" style="229" customWidth="1"/>
    <col min="3870" max="3870" width="2.140625" style="229" customWidth="1"/>
    <col min="3871" max="3872" width="2.28515625" style="229" customWidth="1"/>
    <col min="3873" max="3873" width="2" style="229" customWidth="1"/>
    <col min="3874" max="3874" width="10.7109375" style="229" customWidth="1"/>
    <col min="3875" max="3875" width="5" style="229" customWidth="1"/>
    <col min="3876" max="3876" width="1.42578125" style="229" customWidth="1"/>
    <col min="3877" max="3877" width="6.28515625" style="229" customWidth="1"/>
    <col min="3878" max="3878" width="9.140625" style="229"/>
    <col min="3879" max="3879" width="4.7109375" style="229" customWidth="1"/>
    <col min="3880" max="4090" width="9.140625" style="229"/>
    <col min="4091" max="4091" width="2.7109375" style="229" bestFit="1" customWidth="1"/>
    <col min="4092" max="4092" width="23.28515625" style="229" customWidth="1"/>
    <col min="4093" max="4093" width="16.28515625" style="229" customWidth="1"/>
    <col min="4094" max="4117" width="2.140625" style="229" customWidth="1"/>
    <col min="4118" max="4118" width="2.140625" style="229" bestFit="1" customWidth="1"/>
    <col min="4119" max="4119" width="2.140625" style="229" customWidth="1"/>
    <col min="4120" max="4122" width="2.28515625" style="229" customWidth="1"/>
    <col min="4123" max="4123" width="2.140625" style="229" customWidth="1"/>
    <col min="4124" max="4125" width="2.28515625" style="229" customWidth="1"/>
    <col min="4126" max="4126" width="2.140625" style="229" customWidth="1"/>
    <col min="4127" max="4128" width="2.28515625" style="229" customWidth="1"/>
    <col min="4129" max="4129" width="2" style="229" customWidth="1"/>
    <col min="4130" max="4130" width="10.7109375" style="229" customWidth="1"/>
    <col min="4131" max="4131" width="5" style="229" customWidth="1"/>
    <col min="4132" max="4132" width="1.42578125" style="229" customWidth="1"/>
    <col min="4133" max="4133" width="6.28515625" style="229" customWidth="1"/>
    <col min="4134" max="4134" width="9.140625" style="229"/>
    <col min="4135" max="4135" width="4.7109375" style="229" customWidth="1"/>
    <col min="4136" max="4346" width="9.140625" style="229"/>
    <col min="4347" max="4347" width="2.7109375" style="229" bestFit="1" customWidth="1"/>
    <col min="4348" max="4348" width="23.28515625" style="229" customWidth="1"/>
    <col min="4349" max="4349" width="16.28515625" style="229" customWidth="1"/>
    <col min="4350" max="4373" width="2.140625" style="229" customWidth="1"/>
    <col min="4374" max="4374" width="2.140625" style="229" bestFit="1" customWidth="1"/>
    <col min="4375" max="4375" width="2.140625" style="229" customWidth="1"/>
    <col min="4376" max="4378" width="2.28515625" style="229" customWidth="1"/>
    <col min="4379" max="4379" width="2.140625" style="229" customWidth="1"/>
    <col min="4380" max="4381" width="2.28515625" style="229" customWidth="1"/>
    <col min="4382" max="4382" width="2.140625" style="229" customWidth="1"/>
    <col min="4383" max="4384" width="2.28515625" style="229" customWidth="1"/>
    <col min="4385" max="4385" width="2" style="229" customWidth="1"/>
    <col min="4386" max="4386" width="10.7109375" style="229" customWidth="1"/>
    <col min="4387" max="4387" width="5" style="229" customWidth="1"/>
    <col min="4388" max="4388" width="1.42578125" style="229" customWidth="1"/>
    <col min="4389" max="4389" width="6.28515625" style="229" customWidth="1"/>
    <col min="4390" max="4390" width="9.140625" style="229"/>
    <col min="4391" max="4391" width="4.7109375" style="229" customWidth="1"/>
    <col min="4392" max="4602" width="9.140625" style="229"/>
    <col min="4603" max="4603" width="2.7109375" style="229" bestFit="1" customWidth="1"/>
    <col min="4604" max="4604" width="23.28515625" style="229" customWidth="1"/>
    <col min="4605" max="4605" width="16.28515625" style="229" customWidth="1"/>
    <col min="4606" max="4629" width="2.140625" style="229" customWidth="1"/>
    <col min="4630" max="4630" width="2.140625" style="229" bestFit="1" customWidth="1"/>
    <col min="4631" max="4631" width="2.140625" style="229" customWidth="1"/>
    <col min="4632" max="4634" width="2.28515625" style="229" customWidth="1"/>
    <col min="4635" max="4635" width="2.140625" style="229" customWidth="1"/>
    <col min="4636" max="4637" width="2.28515625" style="229" customWidth="1"/>
    <col min="4638" max="4638" width="2.140625" style="229" customWidth="1"/>
    <col min="4639" max="4640" width="2.28515625" style="229" customWidth="1"/>
    <col min="4641" max="4641" width="2" style="229" customWidth="1"/>
    <col min="4642" max="4642" width="10.7109375" style="229" customWidth="1"/>
    <col min="4643" max="4643" width="5" style="229" customWidth="1"/>
    <col min="4644" max="4644" width="1.42578125" style="229" customWidth="1"/>
    <col min="4645" max="4645" width="6.28515625" style="229" customWidth="1"/>
    <col min="4646" max="4646" width="9.140625" style="229"/>
    <col min="4647" max="4647" width="4.7109375" style="229" customWidth="1"/>
    <col min="4648" max="4858" width="9.140625" style="229"/>
    <col min="4859" max="4859" width="2.7109375" style="229" bestFit="1" customWidth="1"/>
    <col min="4860" max="4860" width="23.28515625" style="229" customWidth="1"/>
    <col min="4861" max="4861" width="16.28515625" style="229" customWidth="1"/>
    <col min="4862" max="4885" width="2.140625" style="229" customWidth="1"/>
    <col min="4886" max="4886" width="2.140625" style="229" bestFit="1" customWidth="1"/>
    <col min="4887" max="4887" width="2.140625" style="229" customWidth="1"/>
    <col min="4888" max="4890" width="2.28515625" style="229" customWidth="1"/>
    <col min="4891" max="4891" width="2.140625" style="229" customWidth="1"/>
    <col min="4892" max="4893" width="2.28515625" style="229" customWidth="1"/>
    <col min="4894" max="4894" width="2.140625" style="229" customWidth="1"/>
    <col min="4895" max="4896" width="2.28515625" style="229" customWidth="1"/>
    <col min="4897" max="4897" width="2" style="229" customWidth="1"/>
    <col min="4898" max="4898" width="10.7109375" style="229" customWidth="1"/>
    <col min="4899" max="4899" width="5" style="229" customWidth="1"/>
    <col min="4900" max="4900" width="1.42578125" style="229" customWidth="1"/>
    <col min="4901" max="4901" width="6.28515625" style="229" customWidth="1"/>
    <col min="4902" max="4902" width="9.140625" style="229"/>
    <col min="4903" max="4903" width="4.7109375" style="229" customWidth="1"/>
    <col min="4904" max="5114" width="9.140625" style="229"/>
    <col min="5115" max="5115" width="2.7109375" style="229" bestFit="1" customWidth="1"/>
    <col min="5116" max="5116" width="23.28515625" style="229" customWidth="1"/>
    <col min="5117" max="5117" width="16.28515625" style="229" customWidth="1"/>
    <col min="5118" max="5141" width="2.140625" style="229" customWidth="1"/>
    <col min="5142" max="5142" width="2.140625" style="229" bestFit="1" customWidth="1"/>
    <col min="5143" max="5143" width="2.140625" style="229" customWidth="1"/>
    <col min="5144" max="5146" width="2.28515625" style="229" customWidth="1"/>
    <col min="5147" max="5147" width="2.140625" style="229" customWidth="1"/>
    <col min="5148" max="5149" width="2.28515625" style="229" customWidth="1"/>
    <col min="5150" max="5150" width="2.140625" style="229" customWidth="1"/>
    <col min="5151" max="5152" width="2.28515625" style="229" customWidth="1"/>
    <col min="5153" max="5153" width="2" style="229" customWidth="1"/>
    <col min="5154" max="5154" width="10.7109375" style="229" customWidth="1"/>
    <col min="5155" max="5155" width="5" style="229" customWidth="1"/>
    <col min="5156" max="5156" width="1.42578125" style="229" customWidth="1"/>
    <col min="5157" max="5157" width="6.28515625" style="229" customWidth="1"/>
    <col min="5158" max="5158" width="9.140625" style="229"/>
    <col min="5159" max="5159" width="4.7109375" style="229" customWidth="1"/>
    <col min="5160" max="5370" width="9.140625" style="229"/>
    <col min="5371" max="5371" width="2.7109375" style="229" bestFit="1" customWidth="1"/>
    <col min="5372" max="5372" width="23.28515625" style="229" customWidth="1"/>
    <col min="5373" max="5373" width="16.28515625" style="229" customWidth="1"/>
    <col min="5374" max="5397" width="2.140625" style="229" customWidth="1"/>
    <col min="5398" max="5398" width="2.140625" style="229" bestFit="1" customWidth="1"/>
    <col min="5399" max="5399" width="2.140625" style="229" customWidth="1"/>
    <col min="5400" max="5402" width="2.28515625" style="229" customWidth="1"/>
    <col min="5403" max="5403" width="2.140625" style="229" customWidth="1"/>
    <col min="5404" max="5405" width="2.28515625" style="229" customWidth="1"/>
    <col min="5406" max="5406" width="2.140625" style="229" customWidth="1"/>
    <col min="5407" max="5408" width="2.28515625" style="229" customWidth="1"/>
    <col min="5409" max="5409" width="2" style="229" customWidth="1"/>
    <col min="5410" max="5410" width="10.7109375" style="229" customWidth="1"/>
    <col min="5411" max="5411" width="5" style="229" customWidth="1"/>
    <col min="5412" max="5412" width="1.42578125" style="229" customWidth="1"/>
    <col min="5413" max="5413" width="6.28515625" style="229" customWidth="1"/>
    <col min="5414" max="5414" width="9.140625" style="229"/>
    <col min="5415" max="5415" width="4.7109375" style="229" customWidth="1"/>
    <col min="5416" max="5626" width="9.140625" style="229"/>
    <col min="5627" max="5627" width="2.7109375" style="229" bestFit="1" customWidth="1"/>
    <col min="5628" max="5628" width="23.28515625" style="229" customWidth="1"/>
    <col min="5629" max="5629" width="16.28515625" style="229" customWidth="1"/>
    <col min="5630" max="5653" width="2.140625" style="229" customWidth="1"/>
    <col min="5654" max="5654" width="2.140625" style="229" bestFit="1" customWidth="1"/>
    <col min="5655" max="5655" width="2.140625" style="229" customWidth="1"/>
    <col min="5656" max="5658" width="2.28515625" style="229" customWidth="1"/>
    <col min="5659" max="5659" width="2.140625" style="229" customWidth="1"/>
    <col min="5660" max="5661" width="2.28515625" style="229" customWidth="1"/>
    <col min="5662" max="5662" width="2.140625" style="229" customWidth="1"/>
    <col min="5663" max="5664" width="2.28515625" style="229" customWidth="1"/>
    <col min="5665" max="5665" width="2" style="229" customWidth="1"/>
    <col min="5666" max="5666" width="10.7109375" style="229" customWidth="1"/>
    <col min="5667" max="5667" width="5" style="229" customWidth="1"/>
    <col min="5668" max="5668" width="1.42578125" style="229" customWidth="1"/>
    <col min="5669" max="5669" width="6.28515625" style="229" customWidth="1"/>
    <col min="5670" max="5670" width="9.140625" style="229"/>
    <col min="5671" max="5671" width="4.7109375" style="229" customWidth="1"/>
    <col min="5672" max="5882" width="9.140625" style="229"/>
    <col min="5883" max="5883" width="2.7109375" style="229" bestFit="1" customWidth="1"/>
    <col min="5884" max="5884" width="23.28515625" style="229" customWidth="1"/>
    <col min="5885" max="5885" width="16.28515625" style="229" customWidth="1"/>
    <col min="5886" max="5909" width="2.140625" style="229" customWidth="1"/>
    <col min="5910" max="5910" width="2.140625" style="229" bestFit="1" customWidth="1"/>
    <col min="5911" max="5911" width="2.140625" style="229" customWidth="1"/>
    <col min="5912" max="5914" width="2.28515625" style="229" customWidth="1"/>
    <col min="5915" max="5915" width="2.140625" style="229" customWidth="1"/>
    <col min="5916" max="5917" width="2.28515625" style="229" customWidth="1"/>
    <col min="5918" max="5918" width="2.140625" style="229" customWidth="1"/>
    <col min="5919" max="5920" width="2.28515625" style="229" customWidth="1"/>
    <col min="5921" max="5921" width="2" style="229" customWidth="1"/>
    <col min="5922" max="5922" width="10.7109375" style="229" customWidth="1"/>
    <col min="5923" max="5923" width="5" style="229" customWidth="1"/>
    <col min="5924" max="5924" width="1.42578125" style="229" customWidth="1"/>
    <col min="5925" max="5925" width="6.28515625" style="229" customWidth="1"/>
    <col min="5926" max="5926" width="9.140625" style="229"/>
    <col min="5927" max="5927" width="4.7109375" style="229" customWidth="1"/>
    <col min="5928" max="6138" width="9.140625" style="229"/>
    <col min="6139" max="6139" width="2.7109375" style="229" bestFit="1" customWidth="1"/>
    <col min="6140" max="6140" width="23.28515625" style="229" customWidth="1"/>
    <col min="6141" max="6141" width="16.28515625" style="229" customWidth="1"/>
    <col min="6142" max="6165" width="2.140625" style="229" customWidth="1"/>
    <col min="6166" max="6166" width="2.140625" style="229" bestFit="1" customWidth="1"/>
    <col min="6167" max="6167" width="2.140625" style="229" customWidth="1"/>
    <col min="6168" max="6170" width="2.28515625" style="229" customWidth="1"/>
    <col min="6171" max="6171" width="2.140625" style="229" customWidth="1"/>
    <col min="6172" max="6173" width="2.28515625" style="229" customWidth="1"/>
    <col min="6174" max="6174" width="2.140625" style="229" customWidth="1"/>
    <col min="6175" max="6176" width="2.28515625" style="229" customWidth="1"/>
    <col min="6177" max="6177" width="2" style="229" customWidth="1"/>
    <col min="6178" max="6178" width="10.7109375" style="229" customWidth="1"/>
    <col min="6179" max="6179" width="5" style="229" customWidth="1"/>
    <col min="6180" max="6180" width="1.42578125" style="229" customWidth="1"/>
    <col min="6181" max="6181" width="6.28515625" style="229" customWidth="1"/>
    <col min="6182" max="6182" width="9.140625" style="229"/>
    <col min="6183" max="6183" width="4.7109375" style="229" customWidth="1"/>
    <col min="6184" max="6394" width="9.140625" style="229"/>
    <col min="6395" max="6395" width="2.7109375" style="229" bestFit="1" customWidth="1"/>
    <col min="6396" max="6396" width="23.28515625" style="229" customWidth="1"/>
    <col min="6397" max="6397" width="16.28515625" style="229" customWidth="1"/>
    <col min="6398" max="6421" width="2.140625" style="229" customWidth="1"/>
    <col min="6422" max="6422" width="2.140625" style="229" bestFit="1" customWidth="1"/>
    <col min="6423" max="6423" width="2.140625" style="229" customWidth="1"/>
    <col min="6424" max="6426" width="2.28515625" style="229" customWidth="1"/>
    <col min="6427" max="6427" width="2.140625" style="229" customWidth="1"/>
    <col min="6428" max="6429" width="2.28515625" style="229" customWidth="1"/>
    <col min="6430" max="6430" width="2.140625" style="229" customWidth="1"/>
    <col min="6431" max="6432" width="2.28515625" style="229" customWidth="1"/>
    <col min="6433" max="6433" width="2" style="229" customWidth="1"/>
    <col min="6434" max="6434" width="10.7109375" style="229" customWidth="1"/>
    <col min="6435" max="6435" width="5" style="229" customWidth="1"/>
    <col min="6436" max="6436" width="1.42578125" style="229" customWidth="1"/>
    <col min="6437" max="6437" width="6.28515625" style="229" customWidth="1"/>
    <col min="6438" max="6438" width="9.140625" style="229"/>
    <col min="6439" max="6439" width="4.7109375" style="229" customWidth="1"/>
    <col min="6440" max="6650" width="9.140625" style="229"/>
    <col min="6651" max="6651" width="2.7109375" style="229" bestFit="1" customWidth="1"/>
    <col min="6652" max="6652" width="23.28515625" style="229" customWidth="1"/>
    <col min="6653" max="6653" width="16.28515625" style="229" customWidth="1"/>
    <col min="6654" max="6677" width="2.140625" style="229" customWidth="1"/>
    <col min="6678" max="6678" width="2.140625" style="229" bestFit="1" customWidth="1"/>
    <col min="6679" max="6679" width="2.140625" style="229" customWidth="1"/>
    <col min="6680" max="6682" width="2.28515625" style="229" customWidth="1"/>
    <col min="6683" max="6683" width="2.140625" style="229" customWidth="1"/>
    <col min="6684" max="6685" width="2.28515625" style="229" customWidth="1"/>
    <col min="6686" max="6686" width="2.140625" style="229" customWidth="1"/>
    <col min="6687" max="6688" width="2.28515625" style="229" customWidth="1"/>
    <col min="6689" max="6689" width="2" style="229" customWidth="1"/>
    <col min="6690" max="6690" width="10.7109375" style="229" customWidth="1"/>
    <col min="6691" max="6691" width="5" style="229" customWidth="1"/>
    <col min="6692" max="6692" width="1.42578125" style="229" customWidth="1"/>
    <col min="6693" max="6693" width="6.28515625" style="229" customWidth="1"/>
    <col min="6694" max="6694" width="9.140625" style="229"/>
    <col min="6695" max="6695" width="4.7109375" style="229" customWidth="1"/>
    <col min="6696" max="6906" width="9.140625" style="229"/>
    <col min="6907" max="6907" width="2.7109375" style="229" bestFit="1" customWidth="1"/>
    <col min="6908" max="6908" width="23.28515625" style="229" customWidth="1"/>
    <col min="6909" max="6909" width="16.28515625" style="229" customWidth="1"/>
    <col min="6910" max="6933" width="2.140625" style="229" customWidth="1"/>
    <col min="6934" max="6934" width="2.140625" style="229" bestFit="1" customWidth="1"/>
    <col min="6935" max="6935" width="2.140625" style="229" customWidth="1"/>
    <col min="6936" max="6938" width="2.28515625" style="229" customWidth="1"/>
    <col min="6939" max="6939" width="2.140625" style="229" customWidth="1"/>
    <col min="6940" max="6941" width="2.28515625" style="229" customWidth="1"/>
    <col min="6942" max="6942" width="2.140625" style="229" customWidth="1"/>
    <col min="6943" max="6944" width="2.28515625" style="229" customWidth="1"/>
    <col min="6945" max="6945" width="2" style="229" customWidth="1"/>
    <col min="6946" max="6946" width="10.7109375" style="229" customWidth="1"/>
    <col min="6947" max="6947" width="5" style="229" customWidth="1"/>
    <col min="6948" max="6948" width="1.42578125" style="229" customWidth="1"/>
    <col min="6949" max="6949" width="6.28515625" style="229" customWidth="1"/>
    <col min="6950" max="6950" width="9.140625" style="229"/>
    <col min="6951" max="6951" width="4.7109375" style="229" customWidth="1"/>
    <col min="6952" max="7162" width="9.140625" style="229"/>
    <col min="7163" max="7163" width="2.7109375" style="229" bestFit="1" customWidth="1"/>
    <col min="7164" max="7164" width="23.28515625" style="229" customWidth="1"/>
    <col min="7165" max="7165" width="16.28515625" style="229" customWidth="1"/>
    <col min="7166" max="7189" width="2.140625" style="229" customWidth="1"/>
    <col min="7190" max="7190" width="2.140625" style="229" bestFit="1" customWidth="1"/>
    <col min="7191" max="7191" width="2.140625" style="229" customWidth="1"/>
    <col min="7192" max="7194" width="2.28515625" style="229" customWidth="1"/>
    <col min="7195" max="7195" width="2.140625" style="229" customWidth="1"/>
    <col min="7196" max="7197" width="2.28515625" style="229" customWidth="1"/>
    <col min="7198" max="7198" width="2.140625" style="229" customWidth="1"/>
    <col min="7199" max="7200" width="2.28515625" style="229" customWidth="1"/>
    <col min="7201" max="7201" width="2" style="229" customWidth="1"/>
    <col min="7202" max="7202" width="10.7109375" style="229" customWidth="1"/>
    <col min="7203" max="7203" width="5" style="229" customWidth="1"/>
    <col min="7204" max="7204" width="1.42578125" style="229" customWidth="1"/>
    <col min="7205" max="7205" width="6.28515625" style="229" customWidth="1"/>
    <col min="7206" max="7206" width="9.140625" style="229"/>
    <col min="7207" max="7207" width="4.7109375" style="229" customWidth="1"/>
    <col min="7208" max="7418" width="9.140625" style="229"/>
    <col min="7419" max="7419" width="2.7109375" style="229" bestFit="1" customWidth="1"/>
    <col min="7420" max="7420" width="23.28515625" style="229" customWidth="1"/>
    <col min="7421" max="7421" width="16.28515625" style="229" customWidth="1"/>
    <col min="7422" max="7445" width="2.140625" style="229" customWidth="1"/>
    <col min="7446" max="7446" width="2.140625" style="229" bestFit="1" customWidth="1"/>
    <col min="7447" max="7447" width="2.140625" style="229" customWidth="1"/>
    <col min="7448" max="7450" width="2.28515625" style="229" customWidth="1"/>
    <col min="7451" max="7451" width="2.140625" style="229" customWidth="1"/>
    <col min="7452" max="7453" width="2.28515625" style="229" customWidth="1"/>
    <col min="7454" max="7454" width="2.140625" style="229" customWidth="1"/>
    <col min="7455" max="7456" width="2.28515625" style="229" customWidth="1"/>
    <col min="7457" max="7457" width="2" style="229" customWidth="1"/>
    <col min="7458" max="7458" width="10.7109375" style="229" customWidth="1"/>
    <col min="7459" max="7459" width="5" style="229" customWidth="1"/>
    <col min="7460" max="7460" width="1.42578125" style="229" customWidth="1"/>
    <col min="7461" max="7461" width="6.28515625" style="229" customWidth="1"/>
    <col min="7462" max="7462" width="9.140625" style="229"/>
    <col min="7463" max="7463" width="4.7109375" style="229" customWidth="1"/>
    <col min="7464" max="7674" width="9.140625" style="229"/>
    <col min="7675" max="7675" width="2.7109375" style="229" bestFit="1" customWidth="1"/>
    <col min="7676" max="7676" width="23.28515625" style="229" customWidth="1"/>
    <col min="7677" max="7677" width="16.28515625" style="229" customWidth="1"/>
    <col min="7678" max="7701" width="2.140625" style="229" customWidth="1"/>
    <col min="7702" max="7702" width="2.140625" style="229" bestFit="1" customWidth="1"/>
    <col min="7703" max="7703" width="2.140625" style="229" customWidth="1"/>
    <col min="7704" max="7706" width="2.28515625" style="229" customWidth="1"/>
    <col min="7707" max="7707" width="2.140625" style="229" customWidth="1"/>
    <col min="7708" max="7709" width="2.28515625" style="229" customWidth="1"/>
    <col min="7710" max="7710" width="2.140625" style="229" customWidth="1"/>
    <col min="7711" max="7712" width="2.28515625" style="229" customWidth="1"/>
    <col min="7713" max="7713" width="2" style="229" customWidth="1"/>
    <col min="7714" max="7714" width="10.7109375" style="229" customWidth="1"/>
    <col min="7715" max="7715" width="5" style="229" customWidth="1"/>
    <col min="7716" max="7716" width="1.42578125" style="229" customWidth="1"/>
    <col min="7717" max="7717" width="6.28515625" style="229" customWidth="1"/>
    <col min="7718" max="7718" width="9.140625" style="229"/>
    <col min="7719" max="7719" width="4.7109375" style="229" customWidth="1"/>
    <col min="7720" max="7930" width="9.140625" style="229"/>
    <col min="7931" max="7931" width="2.7109375" style="229" bestFit="1" customWidth="1"/>
    <col min="7932" max="7932" width="23.28515625" style="229" customWidth="1"/>
    <col min="7933" max="7933" width="16.28515625" style="229" customWidth="1"/>
    <col min="7934" max="7957" width="2.140625" style="229" customWidth="1"/>
    <col min="7958" max="7958" width="2.140625" style="229" bestFit="1" customWidth="1"/>
    <col min="7959" max="7959" width="2.140625" style="229" customWidth="1"/>
    <col min="7960" max="7962" width="2.28515625" style="229" customWidth="1"/>
    <col min="7963" max="7963" width="2.140625" style="229" customWidth="1"/>
    <col min="7964" max="7965" width="2.28515625" style="229" customWidth="1"/>
    <col min="7966" max="7966" width="2.140625" style="229" customWidth="1"/>
    <col min="7967" max="7968" width="2.28515625" style="229" customWidth="1"/>
    <col min="7969" max="7969" width="2" style="229" customWidth="1"/>
    <col min="7970" max="7970" width="10.7109375" style="229" customWidth="1"/>
    <col min="7971" max="7971" width="5" style="229" customWidth="1"/>
    <col min="7972" max="7972" width="1.42578125" style="229" customWidth="1"/>
    <col min="7973" max="7973" width="6.28515625" style="229" customWidth="1"/>
    <col min="7974" max="7974" width="9.140625" style="229"/>
    <col min="7975" max="7975" width="4.7109375" style="229" customWidth="1"/>
    <col min="7976" max="8186" width="9.140625" style="229"/>
    <col min="8187" max="8187" width="2.7109375" style="229" bestFit="1" customWidth="1"/>
    <col min="8188" max="8188" width="23.28515625" style="229" customWidth="1"/>
    <col min="8189" max="8189" width="16.28515625" style="229" customWidth="1"/>
    <col min="8190" max="8213" width="2.140625" style="229" customWidth="1"/>
    <col min="8214" max="8214" width="2.140625" style="229" bestFit="1" customWidth="1"/>
    <col min="8215" max="8215" width="2.140625" style="229" customWidth="1"/>
    <col min="8216" max="8218" width="2.28515625" style="229" customWidth="1"/>
    <col min="8219" max="8219" width="2.140625" style="229" customWidth="1"/>
    <col min="8220" max="8221" width="2.28515625" style="229" customWidth="1"/>
    <col min="8222" max="8222" width="2.140625" style="229" customWidth="1"/>
    <col min="8223" max="8224" width="2.28515625" style="229" customWidth="1"/>
    <col min="8225" max="8225" width="2" style="229" customWidth="1"/>
    <col min="8226" max="8226" width="10.7109375" style="229" customWidth="1"/>
    <col min="8227" max="8227" width="5" style="229" customWidth="1"/>
    <col min="8228" max="8228" width="1.42578125" style="229" customWidth="1"/>
    <col min="8229" max="8229" width="6.28515625" style="229" customWidth="1"/>
    <col min="8230" max="8230" width="9.140625" style="229"/>
    <col min="8231" max="8231" width="4.7109375" style="229" customWidth="1"/>
    <col min="8232" max="8442" width="9.140625" style="229"/>
    <col min="8443" max="8443" width="2.7109375" style="229" bestFit="1" customWidth="1"/>
    <col min="8444" max="8444" width="23.28515625" style="229" customWidth="1"/>
    <col min="8445" max="8445" width="16.28515625" style="229" customWidth="1"/>
    <col min="8446" max="8469" width="2.140625" style="229" customWidth="1"/>
    <col min="8470" max="8470" width="2.140625" style="229" bestFit="1" customWidth="1"/>
    <col min="8471" max="8471" width="2.140625" style="229" customWidth="1"/>
    <col min="8472" max="8474" width="2.28515625" style="229" customWidth="1"/>
    <col min="8475" max="8475" width="2.140625" style="229" customWidth="1"/>
    <col min="8476" max="8477" width="2.28515625" style="229" customWidth="1"/>
    <col min="8478" max="8478" width="2.140625" style="229" customWidth="1"/>
    <col min="8479" max="8480" width="2.28515625" style="229" customWidth="1"/>
    <col min="8481" max="8481" width="2" style="229" customWidth="1"/>
    <col min="8482" max="8482" width="10.7109375" style="229" customWidth="1"/>
    <col min="8483" max="8483" width="5" style="229" customWidth="1"/>
    <col min="8484" max="8484" width="1.42578125" style="229" customWidth="1"/>
    <col min="8485" max="8485" width="6.28515625" style="229" customWidth="1"/>
    <col min="8486" max="8486" width="9.140625" style="229"/>
    <col min="8487" max="8487" width="4.7109375" style="229" customWidth="1"/>
    <col min="8488" max="8698" width="9.140625" style="229"/>
    <col min="8699" max="8699" width="2.7109375" style="229" bestFit="1" customWidth="1"/>
    <col min="8700" max="8700" width="23.28515625" style="229" customWidth="1"/>
    <col min="8701" max="8701" width="16.28515625" style="229" customWidth="1"/>
    <col min="8702" max="8725" width="2.140625" style="229" customWidth="1"/>
    <col min="8726" max="8726" width="2.140625" style="229" bestFit="1" customWidth="1"/>
    <col min="8727" max="8727" width="2.140625" style="229" customWidth="1"/>
    <col min="8728" max="8730" width="2.28515625" style="229" customWidth="1"/>
    <col min="8731" max="8731" width="2.140625" style="229" customWidth="1"/>
    <col min="8732" max="8733" width="2.28515625" style="229" customWidth="1"/>
    <col min="8734" max="8734" width="2.140625" style="229" customWidth="1"/>
    <col min="8735" max="8736" width="2.28515625" style="229" customWidth="1"/>
    <col min="8737" max="8737" width="2" style="229" customWidth="1"/>
    <col min="8738" max="8738" width="10.7109375" style="229" customWidth="1"/>
    <col min="8739" max="8739" width="5" style="229" customWidth="1"/>
    <col min="8740" max="8740" width="1.42578125" style="229" customWidth="1"/>
    <col min="8741" max="8741" width="6.28515625" style="229" customWidth="1"/>
    <col min="8742" max="8742" width="9.140625" style="229"/>
    <col min="8743" max="8743" width="4.7109375" style="229" customWidth="1"/>
    <col min="8744" max="8954" width="9.140625" style="229"/>
    <col min="8955" max="8955" width="2.7109375" style="229" bestFit="1" customWidth="1"/>
    <col min="8956" max="8956" width="23.28515625" style="229" customWidth="1"/>
    <col min="8957" max="8957" width="16.28515625" style="229" customWidth="1"/>
    <col min="8958" max="8981" width="2.140625" style="229" customWidth="1"/>
    <col min="8982" max="8982" width="2.140625" style="229" bestFit="1" customWidth="1"/>
    <col min="8983" max="8983" width="2.140625" style="229" customWidth="1"/>
    <col min="8984" max="8986" width="2.28515625" style="229" customWidth="1"/>
    <col min="8987" max="8987" width="2.140625" style="229" customWidth="1"/>
    <col min="8988" max="8989" width="2.28515625" style="229" customWidth="1"/>
    <col min="8990" max="8990" width="2.140625" style="229" customWidth="1"/>
    <col min="8991" max="8992" width="2.28515625" style="229" customWidth="1"/>
    <col min="8993" max="8993" width="2" style="229" customWidth="1"/>
    <col min="8994" max="8994" width="10.7109375" style="229" customWidth="1"/>
    <col min="8995" max="8995" width="5" style="229" customWidth="1"/>
    <col min="8996" max="8996" width="1.42578125" style="229" customWidth="1"/>
    <col min="8997" max="8997" width="6.28515625" style="229" customWidth="1"/>
    <col min="8998" max="8998" width="9.140625" style="229"/>
    <col min="8999" max="8999" width="4.7109375" style="229" customWidth="1"/>
    <col min="9000" max="9210" width="9.140625" style="229"/>
    <col min="9211" max="9211" width="2.7109375" style="229" bestFit="1" customWidth="1"/>
    <col min="9212" max="9212" width="23.28515625" style="229" customWidth="1"/>
    <col min="9213" max="9213" width="16.28515625" style="229" customWidth="1"/>
    <col min="9214" max="9237" width="2.140625" style="229" customWidth="1"/>
    <col min="9238" max="9238" width="2.140625" style="229" bestFit="1" customWidth="1"/>
    <col min="9239" max="9239" width="2.140625" style="229" customWidth="1"/>
    <col min="9240" max="9242" width="2.28515625" style="229" customWidth="1"/>
    <col min="9243" max="9243" width="2.140625" style="229" customWidth="1"/>
    <col min="9244" max="9245" width="2.28515625" style="229" customWidth="1"/>
    <col min="9246" max="9246" width="2.140625" style="229" customWidth="1"/>
    <col min="9247" max="9248" width="2.28515625" style="229" customWidth="1"/>
    <col min="9249" max="9249" width="2" style="229" customWidth="1"/>
    <col min="9250" max="9250" width="10.7109375" style="229" customWidth="1"/>
    <col min="9251" max="9251" width="5" style="229" customWidth="1"/>
    <col min="9252" max="9252" width="1.42578125" style="229" customWidth="1"/>
    <col min="9253" max="9253" width="6.28515625" style="229" customWidth="1"/>
    <col min="9254" max="9254" width="9.140625" style="229"/>
    <col min="9255" max="9255" width="4.7109375" style="229" customWidth="1"/>
    <col min="9256" max="9466" width="9.140625" style="229"/>
    <col min="9467" max="9467" width="2.7109375" style="229" bestFit="1" customWidth="1"/>
    <col min="9468" max="9468" width="23.28515625" style="229" customWidth="1"/>
    <col min="9469" max="9469" width="16.28515625" style="229" customWidth="1"/>
    <col min="9470" max="9493" width="2.140625" style="229" customWidth="1"/>
    <col min="9494" max="9494" width="2.140625" style="229" bestFit="1" customWidth="1"/>
    <col min="9495" max="9495" width="2.140625" style="229" customWidth="1"/>
    <col min="9496" max="9498" width="2.28515625" style="229" customWidth="1"/>
    <col min="9499" max="9499" width="2.140625" style="229" customWidth="1"/>
    <col min="9500" max="9501" width="2.28515625" style="229" customWidth="1"/>
    <col min="9502" max="9502" width="2.140625" style="229" customWidth="1"/>
    <col min="9503" max="9504" width="2.28515625" style="229" customWidth="1"/>
    <col min="9505" max="9505" width="2" style="229" customWidth="1"/>
    <col min="9506" max="9506" width="10.7109375" style="229" customWidth="1"/>
    <col min="9507" max="9507" width="5" style="229" customWidth="1"/>
    <col min="9508" max="9508" width="1.42578125" style="229" customWidth="1"/>
    <col min="9509" max="9509" width="6.28515625" style="229" customWidth="1"/>
    <col min="9510" max="9510" width="9.140625" style="229"/>
    <col min="9511" max="9511" width="4.7109375" style="229" customWidth="1"/>
    <col min="9512" max="9722" width="9.140625" style="229"/>
    <col min="9723" max="9723" width="2.7109375" style="229" bestFit="1" customWidth="1"/>
    <col min="9724" max="9724" width="23.28515625" style="229" customWidth="1"/>
    <col min="9725" max="9725" width="16.28515625" style="229" customWidth="1"/>
    <col min="9726" max="9749" width="2.140625" style="229" customWidth="1"/>
    <col min="9750" max="9750" width="2.140625" style="229" bestFit="1" customWidth="1"/>
    <col min="9751" max="9751" width="2.140625" style="229" customWidth="1"/>
    <col min="9752" max="9754" width="2.28515625" style="229" customWidth="1"/>
    <col min="9755" max="9755" width="2.140625" style="229" customWidth="1"/>
    <col min="9756" max="9757" width="2.28515625" style="229" customWidth="1"/>
    <col min="9758" max="9758" width="2.140625" style="229" customWidth="1"/>
    <col min="9759" max="9760" width="2.28515625" style="229" customWidth="1"/>
    <col min="9761" max="9761" width="2" style="229" customWidth="1"/>
    <col min="9762" max="9762" width="10.7109375" style="229" customWidth="1"/>
    <col min="9763" max="9763" width="5" style="229" customWidth="1"/>
    <col min="9764" max="9764" width="1.42578125" style="229" customWidth="1"/>
    <col min="9765" max="9765" width="6.28515625" style="229" customWidth="1"/>
    <col min="9766" max="9766" width="9.140625" style="229"/>
    <col min="9767" max="9767" width="4.7109375" style="229" customWidth="1"/>
    <col min="9768" max="9978" width="9.140625" style="229"/>
    <col min="9979" max="9979" width="2.7109375" style="229" bestFit="1" customWidth="1"/>
    <col min="9980" max="9980" width="23.28515625" style="229" customWidth="1"/>
    <col min="9981" max="9981" width="16.28515625" style="229" customWidth="1"/>
    <col min="9982" max="10005" width="2.140625" style="229" customWidth="1"/>
    <col min="10006" max="10006" width="2.140625" style="229" bestFit="1" customWidth="1"/>
    <col min="10007" max="10007" width="2.140625" style="229" customWidth="1"/>
    <col min="10008" max="10010" width="2.28515625" style="229" customWidth="1"/>
    <col min="10011" max="10011" width="2.140625" style="229" customWidth="1"/>
    <col min="10012" max="10013" width="2.28515625" style="229" customWidth="1"/>
    <col min="10014" max="10014" width="2.140625" style="229" customWidth="1"/>
    <col min="10015" max="10016" width="2.28515625" style="229" customWidth="1"/>
    <col min="10017" max="10017" width="2" style="229" customWidth="1"/>
    <col min="10018" max="10018" width="10.7109375" style="229" customWidth="1"/>
    <col min="10019" max="10019" width="5" style="229" customWidth="1"/>
    <col min="10020" max="10020" width="1.42578125" style="229" customWidth="1"/>
    <col min="10021" max="10021" width="6.28515625" style="229" customWidth="1"/>
    <col min="10022" max="10022" width="9.140625" style="229"/>
    <col min="10023" max="10023" width="4.7109375" style="229" customWidth="1"/>
    <col min="10024" max="10234" width="9.140625" style="229"/>
    <col min="10235" max="10235" width="2.7109375" style="229" bestFit="1" customWidth="1"/>
    <col min="10236" max="10236" width="23.28515625" style="229" customWidth="1"/>
    <col min="10237" max="10237" width="16.28515625" style="229" customWidth="1"/>
    <col min="10238" max="10261" width="2.140625" style="229" customWidth="1"/>
    <col min="10262" max="10262" width="2.140625" style="229" bestFit="1" customWidth="1"/>
    <col min="10263" max="10263" width="2.140625" style="229" customWidth="1"/>
    <col min="10264" max="10266" width="2.28515625" style="229" customWidth="1"/>
    <col min="10267" max="10267" width="2.140625" style="229" customWidth="1"/>
    <col min="10268" max="10269" width="2.28515625" style="229" customWidth="1"/>
    <col min="10270" max="10270" width="2.140625" style="229" customWidth="1"/>
    <col min="10271" max="10272" width="2.28515625" style="229" customWidth="1"/>
    <col min="10273" max="10273" width="2" style="229" customWidth="1"/>
    <col min="10274" max="10274" width="10.7109375" style="229" customWidth="1"/>
    <col min="10275" max="10275" width="5" style="229" customWidth="1"/>
    <col min="10276" max="10276" width="1.42578125" style="229" customWidth="1"/>
    <col min="10277" max="10277" width="6.28515625" style="229" customWidth="1"/>
    <col min="10278" max="10278" width="9.140625" style="229"/>
    <col min="10279" max="10279" width="4.7109375" style="229" customWidth="1"/>
    <col min="10280" max="10490" width="9.140625" style="229"/>
    <col min="10491" max="10491" width="2.7109375" style="229" bestFit="1" customWidth="1"/>
    <col min="10492" max="10492" width="23.28515625" style="229" customWidth="1"/>
    <col min="10493" max="10493" width="16.28515625" style="229" customWidth="1"/>
    <col min="10494" max="10517" width="2.140625" style="229" customWidth="1"/>
    <col min="10518" max="10518" width="2.140625" style="229" bestFit="1" customWidth="1"/>
    <col min="10519" max="10519" width="2.140625" style="229" customWidth="1"/>
    <col min="10520" max="10522" width="2.28515625" style="229" customWidth="1"/>
    <col min="10523" max="10523" width="2.140625" style="229" customWidth="1"/>
    <col min="10524" max="10525" width="2.28515625" style="229" customWidth="1"/>
    <col min="10526" max="10526" width="2.140625" style="229" customWidth="1"/>
    <col min="10527" max="10528" width="2.28515625" style="229" customWidth="1"/>
    <col min="10529" max="10529" width="2" style="229" customWidth="1"/>
    <col min="10530" max="10530" width="10.7109375" style="229" customWidth="1"/>
    <col min="10531" max="10531" width="5" style="229" customWidth="1"/>
    <col min="10532" max="10532" width="1.42578125" style="229" customWidth="1"/>
    <col min="10533" max="10533" width="6.28515625" style="229" customWidth="1"/>
    <col min="10534" max="10534" width="9.140625" style="229"/>
    <col min="10535" max="10535" width="4.7109375" style="229" customWidth="1"/>
    <col min="10536" max="10746" width="9.140625" style="229"/>
    <col min="10747" max="10747" width="2.7109375" style="229" bestFit="1" customWidth="1"/>
    <col min="10748" max="10748" width="23.28515625" style="229" customWidth="1"/>
    <col min="10749" max="10749" width="16.28515625" style="229" customWidth="1"/>
    <col min="10750" max="10773" width="2.140625" style="229" customWidth="1"/>
    <col min="10774" max="10774" width="2.140625" style="229" bestFit="1" customWidth="1"/>
    <col min="10775" max="10775" width="2.140625" style="229" customWidth="1"/>
    <col min="10776" max="10778" width="2.28515625" style="229" customWidth="1"/>
    <col min="10779" max="10779" width="2.140625" style="229" customWidth="1"/>
    <col min="10780" max="10781" width="2.28515625" style="229" customWidth="1"/>
    <col min="10782" max="10782" width="2.140625" style="229" customWidth="1"/>
    <col min="10783" max="10784" width="2.28515625" style="229" customWidth="1"/>
    <col min="10785" max="10785" width="2" style="229" customWidth="1"/>
    <col min="10786" max="10786" width="10.7109375" style="229" customWidth="1"/>
    <col min="10787" max="10787" width="5" style="229" customWidth="1"/>
    <col min="10788" max="10788" width="1.42578125" style="229" customWidth="1"/>
    <col min="10789" max="10789" width="6.28515625" style="229" customWidth="1"/>
    <col min="10790" max="10790" width="9.140625" style="229"/>
    <col min="10791" max="10791" width="4.7109375" style="229" customWidth="1"/>
    <col min="10792" max="11002" width="9.140625" style="229"/>
    <col min="11003" max="11003" width="2.7109375" style="229" bestFit="1" customWidth="1"/>
    <col min="11004" max="11004" width="23.28515625" style="229" customWidth="1"/>
    <col min="11005" max="11005" width="16.28515625" style="229" customWidth="1"/>
    <col min="11006" max="11029" width="2.140625" style="229" customWidth="1"/>
    <col min="11030" max="11030" width="2.140625" style="229" bestFit="1" customWidth="1"/>
    <col min="11031" max="11031" width="2.140625" style="229" customWidth="1"/>
    <col min="11032" max="11034" width="2.28515625" style="229" customWidth="1"/>
    <col min="11035" max="11035" width="2.140625" style="229" customWidth="1"/>
    <col min="11036" max="11037" width="2.28515625" style="229" customWidth="1"/>
    <col min="11038" max="11038" width="2.140625" style="229" customWidth="1"/>
    <col min="11039" max="11040" width="2.28515625" style="229" customWidth="1"/>
    <col min="11041" max="11041" width="2" style="229" customWidth="1"/>
    <col min="11042" max="11042" width="10.7109375" style="229" customWidth="1"/>
    <col min="11043" max="11043" width="5" style="229" customWidth="1"/>
    <col min="11044" max="11044" width="1.42578125" style="229" customWidth="1"/>
    <col min="11045" max="11045" width="6.28515625" style="229" customWidth="1"/>
    <col min="11046" max="11046" width="9.140625" style="229"/>
    <col min="11047" max="11047" width="4.7109375" style="229" customWidth="1"/>
    <col min="11048" max="11258" width="9.140625" style="229"/>
    <col min="11259" max="11259" width="2.7109375" style="229" bestFit="1" customWidth="1"/>
    <col min="11260" max="11260" width="23.28515625" style="229" customWidth="1"/>
    <col min="11261" max="11261" width="16.28515625" style="229" customWidth="1"/>
    <col min="11262" max="11285" width="2.140625" style="229" customWidth="1"/>
    <col min="11286" max="11286" width="2.140625" style="229" bestFit="1" customWidth="1"/>
    <col min="11287" max="11287" width="2.140625" style="229" customWidth="1"/>
    <col min="11288" max="11290" width="2.28515625" style="229" customWidth="1"/>
    <col min="11291" max="11291" width="2.140625" style="229" customWidth="1"/>
    <col min="11292" max="11293" width="2.28515625" style="229" customWidth="1"/>
    <col min="11294" max="11294" width="2.140625" style="229" customWidth="1"/>
    <col min="11295" max="11296" width="2.28515625" style="229" customWidth="1"/>
    <col min="11297" max="11297" width="2" style="229" customWidth="1"/>
    <col min="11298" max="11298" width="10.7109375" style="229" customWidth="1"/>
    <col min="11299" max="11299" width="5" style="229" customWidth="1"/>
    <col min="11300" max="11300" width="1.42578125" style="229" customWidth="1"/>
    <col min="11301" max="11301" width="6.28515625" style="229" customWidth="1"/>
    <col min="11302" max="11302" width="9.140625" style="229"/>
    <col min="11303" max="11303" width="4.7109375" style="229" customWidth="1"/>
    <col min="11304" max="11514" width="9.140625" style="229"/>
    <col min="11515" max="11515" width="2.7109375" style="229" bestFit="1" customWidth="1"/>
    <col min="11516" max="11516" width="23.28515625" style="229" customWidth="1"/>
    <col min="11517" max="11517" width="16.28515625" style="229" customWidth="1"/>
    <col min="11518" max="11541" width="2.140625" style="229" customWidth="1"/>
    <col min="11542" max="11542" width="2.140625" style="229" bestFit="1" customWidth="1"/>
    <col min="11543" max="11543" width="2.140625" style="229" customWidth="1"/>
    <col min="11544" max="11546" width="2.28515625" style="229" customWidth="1"/>
    <col min="11547" max="11547" width="2.140625" style="229" customWidth="1"/>
    <col min="11548" max="11549" width="2.28515625" style="229" customWidth="1"/>
    <col min="11550" max="11550" width="2.140625" style="229" customWidth="1"/>
    <col min="11551" max="11552" width="2.28515625" style="229" customWidth="1"/>
    <col min="11553" max="11553" width="2" style="229" customWidth="1"/>
    <col min="11554" max="11554" width="10.7109375" style="229" customWidth="1"/>
    <col min="11555" max="11555" width="5" style="229" customWidth="1"/>
    <col min="11556" max="11556" width="1.42578125" style="229" customWidth="1"/>
    <col min="11557" max="11557" width="6.28515625" style="229" customWidth="1"/>
    <col min="11558" max="11558" width="9.140625" style="229"/>
    <col min="11559" max="11559" width="4.7109375" style="229" customWidth="1"/>
    <col min="11560" max="11770" width="9.140625" style="229"/>
    <col min="11771" max="11771" width="2.7109375" style="229" bestFit="1" customWidth="1"/>
    <col min="11772" max="11772" width="23.28515625" style="229" customWidth="1"/>
    <col min="11773" max="11773" width="16.28515625" style="229" customWidth="1"/>
    <col min="11774" max="11797" width="2.140625" style="229" customWidth="1"/>
    <col min="11798" max="11798" width="2.140625" style="229" bestFit="1" customWidth="1"/>
    <col min="11799" max="11799" width="2.140625" style="229" customWidth="1"/>
    <col min="11800" max="11802" width="2.28515625" style="229" customWidth="1"/>
    <col min="11803" max="11803" width="2.140625" style="229" customWidth="1"/>
    <col min="11804" max="11805" width="2.28515625" style="229" customWidth="1"/>
    <col min="11806" max="11806" width="2.140625" style="229" customWidth="1"/>
    <col min="11807" max="11808" width="2.28515625" style="229" customWidth="1"/>
    <col min="11809" max="11809" width="2" style="229" customWidth="1"/>
    <col min="11810" max="11810" width="10.7109375" style="229" customWidth="1"/>
    <col min="11811" max="11811" width="5" style="229" customWidth="1"/>
    <col min="11812" max="11812" width="1.42578125" style="229" customWidth="1"/>
    <col min="11813" max="11813" width="6.28515625" style="229" customWidth="1"/>
    <col min="11814" max="11814" width="9.140625" style="229"/>
    <col min="11815" max="11815" width="4.7109375" style="229" customWidth="1"/>
    <col min="11816" max="12026" width="9.140625" style="229"/>
    <col min="12027" max="12027" width="2.7109375" style="229" bestFit="1" customWidth="1"/>
    <col min="12028" max="12028" width="23.28515625" style="229" customWidth="1"/>
    <col min="12029" max="12029" width="16.28515625" style="229" customWidth="1"/>
    <col min="12030" max="12053" width="2.140625" style="229" customWidth="1"/>
    <col min="12054" max="12054" width="2.140625" style="229" bestFit="1" customWidth="1"/>
    <col min="12055" max="12055" width="2.140625" style="229" customWidth="1"/>
    <col min="12056" max="12058" width="2.28515625" style="229" customWidth="1"/>
    <col min="12059" max="12059" width="2.140625" style="229" customWidth="1"/>
    <col min="12060" max="12061" width="2.28515625" style="229" customWidth="1"/>
    <col min="12062" max="12062" width="2.140625" style="229" customWidth="1"/>
    <col min="12063" max="12064" width="2.28515625" style="229" customWidth="1"/>
    <col min="12065" max="12065" width="2" style="229" customWidth="1"/>
    <col min="12066" max="12066" width="10.7109375" style="229" customWidth="1"/>
    <col min="12067" max="12067" width="5" style="229" customWidth="1"/>
    <col min="12068" max="12068" width="1.42578125" style="229" customWidth="1"/>
    <col min="12069" max="12069" width="6.28515625" style="229" customWidth="1"/>
    <col min="12070" max="12070" width="9.140625" style="229"/>
    <col min="12071" max="12071" width="4.7109375" style="229" customWidth="1"/>
    <col min="12072" max="12282" width="9.140625" style="229"/>
    <col min="12283" max="12283" width="2.7109375" style="229" bestFit="1" customWidth="1"/>
    <col min="12284" max="12284" width="23.28515625" style="229" customWidth="1"/>
    <col min="12285" max="12285" width="16.28515625" style="229" customWidth="1"/>
    <col min="12286" max="12309" width="2.140625" style="229" customWidth="1"/>
    <col min="12310" max="12310" width="2.140625" style="229" bestFit="1" customWidth="1"/>
    <col min="12311" max="12311" width="2.140625" style="229" customWidth="1"/>
    <col min="12312" max="12314" width="2.28515625" style="229" customWidth="1"/>
    <col min="12315" max="12315" width="2.140625" style="229" customWidth="1"/>
    <col min="12316" max="12317" width="2.28515625" style="229" customWidth="1"/>
    <col min="12318" max="12318" width="2.140625" style="229" customWidth="1"/>
    <col min="12319" max="12320" width="2.28515625" style="229" customWidth="1"/>
    <col min="12321" max="12321" width="2" style="229" customWidth="1"/>
    <col min="12322" max="12322" width="10.7109375" style="229" customWidth="1"/>
    <col min="12323" max="12323" width="5" style="229" customWidth="1"/>
    <col min="12324" max="12324" width="1.42578125" style="229" customWidth="1"/>
    <col min="12325" max="12325" width="6.28515625" style="229" customWidth="1"/>
    <col min="12326" max="12326" width="9.140625" style="229"/>
    <col min="12327" max="12327" width="4.7109375" style="229" customWidth="1"/>
    <col min="12328" max="12538" width="9.140625" style="229"/>
    <col min="12539" max="12539" width="2.7109375" style="229" bestFit="1" customWidth="1"/>
    <col min="12540" max="12540" width="23.28515625" style="229" customWidth="1"/>
    <col min="12541" max="12541" width="16.28515625" style="229" customWidth="1"/>
    <col min="12542" max="12565" width="2.140625" style="229" customWidth="1"/>
    <col min="12566" max="12566" width="2.140625" style="229" bestFit="1" customWidth="1"/>
    <col min="12567" max="12567" width="2.140625" style="229" customWidth="1"/>
    <col min="12568" max="12570" width="2.28515625" style="229" customWidth="1"/>
    <col min="12571" max="12571" width="2.140625" style="229" customWidth="1"/>
    <col min="12572" max="12573" width="2.28515625" style="229" customWidth="1"/>
    <col min="12574" max="12574" width="2.140625" style="229" customWidth="1"/>
    <col min="12575" max="12576" width="2.28515625" style="229" customWidth="1"/>
    <col min="12577" max="12577" width="2" style="229" customWidth="1"/>
    <col min="12578" max="12578" width="10.7109375" style="229" customWidth="1"/>
    <col min="12579" max="12579" width="5" style="229" customWidth="1"/>
    <col min="12580" max="12580" width="1.42578125" style="229" customWidth="1"/>
    <col min="12581" max="12581" width="6.28515625" style="229" customWidth="1"/>
    <col min="12582" max="12582" width="9.140625" style="229"/>
    <col min="12583" max="12583" width="4.7109375" style="229" customWidth="1"/>
    <col min="12584" max="12794" width="9.140625" style="229"/>
    <col min="12795" max="12795" width="2.7109375" style="229" bestFit="1" customWidth="1"/>
    <col min="12796" max="12796" width="23.28515625" style="229" customWidth="1"/>
    <col min="12797" max="12797" width="16.28515625" style="229" customWidth="1"/>
    <col min="12798" max="12821" width="2.140625" style="229" customWidth="1"/>
    <col min="12822" max="12822" width="2.140625" style="229" bestFit="1" customWidth="1"/>
    <col min="12823" max="12823" width="2.140625" style="229" customWidth="1"/>
    <col min="12824" max="12826" width="2.28515625" style="229" customWidth="1"/>
    <col min="12827" max="12827" width="2.140625" style="229" customWidth="1"/>
    <col min="12828" max="12829" width="2.28515625" style="229" customWidth="1"/>
    <col min="12830" max="12830" width="2.140625" style="229" customWidth="1"/>
    <col min="12831" max="12832" width="2.28515625" style="229" customWidth="1"/>
    <col min="12833" max="12833" width="2" style="229" customWidth="1"/>
    <col min="12834" max="12834" width="10.7109375" style="229" customWidth="1"/>
    <col min="12835" max="12835" width="5" style="229" customWidth="1"/>
    <col min="12836" max="12836" width="1.42578125" style="229" customWidth="1"/>
    <col min="12837" max="12837" width="6.28515625" style="229" customWidth="1"/>
    <col min="12838" max="12838" width="9.140625" style="229"/>
    <col min="12839" max="12839" width="4.7109375" style="229" customWidth="1"/>
    <col min="12840" max="13050" width="9.140625" style="229"/>
    <col min="13051" max="13051" width="2.7109375" style="229" bestFit="1" customWidth="1"/>
    <col min="13052" max="13052" width="23.28515625" style="229" customWidth="1"/>
    <col min="13053" max="13053" width="16.28515625" style="229" customWidth="1"/>
    <col min="13054" max="13077" width="2.140625" style="229" customWidth="1"/>
    <col min="13078" max="13078" width="2.140625" style="229" bestFit="1" customWidth="1"/>
    <col min="13079" max="13079" width="2.140625" style="229" customWidth="1"/>
    <col min="13080" max="13082" width="2.28515625" style="229" customWidth="1"/>
    <col min="13083" max="13083" width="2.140625" style="229" customWidth="1"/>
    <col min="13084" max="13085" width="2.28515625" style="229" customWidth="1"/>
    <col min="13086" max="13086" width="2.140625" style="229" customWidth="1"/>
    <col min="13087" max="13088" width="2.28515625" style="229" customWidth="1"/>
    <col min="13089" max="13089" width="2" style="229" customWidth="1"/>
    <col min="13090" max="13090" width="10.7109375" style="229" customWidth="1"/>
    <col min="13091" max="13091" width="5" style="229" customWidth="1"/>
    <col min="13092" max="13092" width="1.42578125" style="229" customWidth="1"/>
    <col min="13093" max="13093" width="6.28515625" style="229" customWidth="1"/>
    <col min="13094" max="13094" width="9.140625" style="229"/>
    <col min="13095" max="13095" width="4.7109375" style="229" customWidth="1"/>
    <col min="13096" max="13306" width="9.140625" style="229"/>
    <col min="13307" max="13307" width="2.7109375" style="229" bestFit="1" customWidth="1"/>
    <col min="13308" max="13308" width="23.28515625" style="229" customWidth="1"/>
    <col min="13309" max="13309" width="16.28515625" style="229" customWidth="1"/>
    <col min="13310" max="13333" width="2.140625" style="229" customWidth="1"/>
    <col min="13334" max="13334" width="2.140625" style="229" bestFit="1" customWidth="1"/>
    <col min="13335" max="13335" width="2.140625" style="229" customWidth="1"/>
    <col min="13336" max="13338" width="2.28515625" style="229" customWidth="1"/>
    <col min="13339" max="13339" width="2.140625" style="229" customWidth="1"/>
    <col min="13340" max="13341" width="2.28515625" style="229" customWidth="1"/>
    <col min="13342" max="13342" width="2.140625" style="229" customWidth="1"/>
    <col min="13343" max="13344" width="2.28515625" style="229" customWidth="1"/>
    <col min="13345" max="13345" width="2" style="229" customWidth="1"/>
    <col min="13346" max="13346" width="10.7109375" style="229" customWidth="1"/>
    <col min="13347" max="13347" width="5" style="229" customWidth="1"/>
    <col min="13348" max="13348" width="1.42578125" style="229" customWidth="1"/>
    <col min="13349" max="13349" width="6.28515625" style="229" customWidth="1"/>
    <col min="13350" max="13350" width="9.140625" style="229"/>
    <col min="13351" max="13351" width="4.7109375" style="229" customWidth="1"/>
    <col min="13352" max="13562" width="9.140625" style="229"/>
    <col min="13563" max="13563" width="2.7109375" style="229" bestFit="1" customWidth="1"/>
    <col min="13564" max="13564" width="23.28515625" style="229" customWidth="1"/>
    <col min="13565" max="13565" width="16.28515625" style="229" customWidth="1"/>
    <col min="13566" max="13589" width="2.140625" style="229" customWidth="1"/>
    <col min="13590" max="13590" width="2.140625" style="229" bestFit="1" customWidth="1"/>
    <col min="13591" max="13591" width="2.140625" style="229" customWidth="1"/>
    <col min="13592" max="13594" width="2.28515625" style="229" customWidth="1"/>
    <col min="13595" max="13595" width="2.140625" style="229" customWidth="1"/>
    <col min="13596" max="13597" width="2.28515625" style="229" customWidth="1"/>
    <col min="13598" max="13598" width="2.140625" style="229" customWidth="1"/>
    <col min="13599" max="13600" width="2.28515625" style="229" customWidth="1"/>
    <col min="13601" max="13601" width="2" style="229" customWidth="1"/>
    <col min="13602" max="13602" width="10.7109375" style="229" customWidth="1"/>
    <col min="13603" max="13603" width="5" style="229" customWidth="1"/>
    <col min="13604" max="13604" width="1.42578125" style="229" customWidth="1"/>
    <col min="13605" max="13605" width="6.28515625" style="229" customWidth="1"/>
    <col min="13606" max="13606" width="9.140625" style="229"/>
    <col min="13607" max="13607" width="4.7109375" style="229" customWidth="1"/>
    <col min="13608" max="13818" width="9.140625" style="229"/>
    <col min="13819" max="13819" width="2.7109375" style="229" bestFit="1" customWidth="1"/>
    <col min="13820" max="13820" width="23.28515625" style="229" customWidth="1"/>
    <col min="13821" max="13821" width="16.28515625" style="229" customWidth="1"/>
    <col min="13822" max="13845" width="2.140625" style="229" customWidth="1"/>
    <col min="13846" max="13846" width="2.140625" style="229" bestFit="1" customWidth="1"/>
    <col min="13847" max="13847" width="2.140625" style="229" customWidth="1"/>
    <col min="13848" max="13850" width="2.28515625" style="229" customWidth="1"/>
    <col min="13851" max="13851" width="2.140625" style="229" customWidth="1"/>
    <col min="13852" max="13853" width="2.28515625" style="229" customWidth="1"/>
    <col min="13854" max="13854" width="2.140625" style="229" customWidth="1"/>
    <col min="13855" max="13856" width="2.28515625" style="229" customWidth="1"/>
    <col min="13857" max="13857" width="2" style="229" customWidth="1"/>
    <col min="13858" max="13858" width="10.7109375" style="229" customWidth="1"/>
    <col min="13859" max="13859" width="5" style="229" customWidth="1"/>
    <col min="13860" max="13860" width="1.42578125" style="229" customWidth="1"/>
    <col min="13861" max="13861" width="6.28515625" style="229" customWidth="1"/>
    <col min="13862" max="13862" width="9.140625" style="229"/>
    <col min="13863" max="13863" width="4.7109375" style="229" customWidth="1"/>
    <col min="13864" max="14074" width="9.140625" style="229"/>
    <col min="14075" max="14075" width="2.7109375" style="229" bestFit="1" customWidth="1"/>
    <col min="14076" max="14076" width="23.28515625" style="229" customWidth="1"/>
    <col min="14077" max="14077" width="16.28515625" style="229" customWidth="1"/>
    <col min="14078" max="14101" width="2.140625" style="229" customWidth="1"/>
    <col min="14102" max="14102" width="2.140625" style="229" bestFit="1" customWidth="1"/>
    <col min="14103" max="14103" width="2.140625" style="229" customWidth="1"/>
    <col min="14104" max="14106" width="2.28515625" style="229" customWidth="1"/>
    <col min="14107" max="14107" width="2.140625" style="229" customWidth="1"/>
    <col min="14108" max="14109" width="2.28515625" style="229" customWidth="1"/>
    <col min="14110" max="14110" width="2.140625" style="229" customWidth="1"/>
    <col min="14111" max="14112" width="2.28515625" style="229" customWidth="1"/>
    <col min="14113" max="14113" width="2" style="229" customWidth="1"/>
    <col min="14114" max="14114" width="10.7109375" style="229" customWidth="1"/>
    <col min="14115" max="14115" width="5" style="229" customWidth="1"/>
    <col min="14116" max="14116" width="1.42578125" style="229" customWidth="1"/>
    <col min="14117" max="14117" width="6.28515625" style="229" customWidth="1"/>
    <col min="14118" max="14118" width="9.140625" style="229"/>
    <col min="14119" max="14119" width="4.7109375" style="229" customWidth="1"/>
    <col min="14120" max="14330" width="9.140625" style="229"/>
    <col min="14331" max="14331" width="2.7109375" style="229" bestFit="1" customWidth="1"/>
    <col min="14332" max="14332" width="23.28515625" style="229" customWidth="1"/>
    <col min="14333" max="14333" width="16.28515625" style="229" customWidth="1"/>
    <col min="14334" max="14357" width="2.140625" style="229" customWidth="1"/>
    <col min="14358" max="14358" width="2.140625" style="229" bestFit="1" customWidth="1"/>
    <col min="14359" max="14359" width="2.140625" style="229" customWidth="1"/>
    <col min="14360" max="14362" width="2.28515625" style="229" customWidth="1"/>
    <col min="14363" max="14363" width="2.140625" style="229" customWidth="1"/>
    <col min="14364" max="14365" width="2.28515625" style="229" customWidth="1"/>
    <col min="14366" max="14366" width="2.140625" style="229" customWidth="1"/>
    <col min="14367" max="14368" width="2.28515625" style="229" customWidth="1"/>
    <col min="14369" max="14369" width="2" style="229" customWidth="1"/>
    <col min="14370" max="14370" width="10.7109375" style="229" customWidth="1"/>
    <col min="14371" max="14371" width="5" style="229" customWidth="1"/>
    <col min="14372" max="14372" width="1.42578125" style="229" customWidth="1"/>
    <col min="14373" max="14373" width="6.28515625" style="229" customWidth="1"/>
    <col min="14374" max="14374" width="9.140625" style="229"/>
    <col min="14375" max="14375" width="4.7109375" style="229" customWidth="1"/>
    <col min="14376" max="14586" width="9.140625" style="229"/>
    <col min="14587" max="14587" width="2.7109375" style="229" bestFit="1" customWidth="1"/>
    <col min="14588" max="14588" width="23.28515625" style="229" customWidth="1"/>
    <col min="14589" max="14589" width="16.28515625" style="229" customWidth="1"/>
    <col min="14590" max="14613" width="2.140625" style="229" customWidth="1"/>
    <col min="14614" max="14614" width="2.140625" style="229" bestFit="1" customWidth="1"/>
    <col min="14615" max="14615" width="2.140625" style="229" customWidth="1"/>
    <col min="14616" max="14618" width="2.28515625" style="229" customWidth="1"/>
    <col min="14619" max="14619" width="2.140625" style="229" customWidth="1"/>
    <col min="14620" max="14621" width="2.28515625" style="229" customWidth="1"/>
    <col min="14622" max="14622" width="2.140625" style="229" customWidth="1"/>
    <col min="14623" max="14624" width="2.28515625" style="229" customWidth="1"/>
    <col min="14625" max="14625" width="2" style="229" customWidth="1"/>
    <col min="14626" max="14626" width="10.7109375" style="229" customWidth="1"/>
    <col min="14627" max="14627" width="5" style="229" customWidth="1"/>
    <col min="14628" max="14628" width="1.42578125" style="229" customWidth="1"/>
    <col min="14629" max="14629" width="6.28515625" style="229" customWidth="1"/>
    <col min="14630" max="14630" width="9.140625" style="229"/>
    <col min="14631" max="14631" width="4.7109375" style="229" customWidth="1"/>
    <col min="14632" max="14842" width="9.140625" style="229"/>
    <col min="14843" max="14843" width="2.7109375" style="229" bestFit="1" customWidth="1"/>
    <col min="14844" max="14844" width="23.28515625" style="229" customWidth="1"/>
    <col min="14845" max="14845" width="16.28515625" style="229" customWidth="1"/>
    <col min="14846" max="14869" width="2.140625" style="229" customWidth="1"/>
    <col min="14870" max="14870" width="2.140625" style="229" bestFit="1" customWidth="1"/>
    <col min="14871" max="14871" width="2.140625" style="229" customWidth="1"/>
    <col min="14872" max="14874" width="2.28515625" style="229" customWidth="1"/>
    <col min="14875" max="14875" width="2.140625" style="229" customWidth="1"/>
    <col min="14876" max="14877" width="2.28515625" style="229" customWidth="1"/>
    <col min="14878" max="14878" width="2.140625" style="229" customWidth="1"/>
    <col min="14879" max="14880" width="2.28515625" style="229" customWidth="1"/>
    <col min="14881" max="14881" width="2" style="229" customWidth="1"/>
    <col min="14882" max="14882" width="10.7109375" style="229" customWidth="1"/>
    <col min="14883" max="14883" width="5" style="229" customWidth="1"/>
    <col min="14884" max="14884" width="1.42578125" style="229" customWidth="1"/>
    <col min="14885" max="14885" width="6.28515625" style="229" customWidth="1"/>
    <col min="14886" max="14886" width="9.140625" style="229"/>
    <col min="14887" max="14887" width="4.7109375" style="229" customWidth="1"/>
    <col min="14888" max="15098" width="9.140625" style="229"/>
    <col min="15099" max="15099" width="2.7109375" style="229" bestFit="1" customWidth="1"/>
    <col min="15100" max="15100" width="23.28515625" style="229" customWidth="1"/>
    <col min="15101" max="15101" width="16.28515625" style="229" customWidth="1"/>
    <col min="15102" max="15125" width="2.140625" style="229" customWidth="1"/>
    <col min="15126" max="15126" width="2.140625" style="229" bestFit="1" customWidth="1"/>
    <col min="15127" max="15127" width="2.140625" style="229" customWidth="1"/>
    <col min="15128" max="15130" width="2.28515625" style="229" customWidth="1"/>
    <col min="15131" max="15131" width="2.140625" style="229" customWidth="1"/>
    <col min="15132" max="15133" width="2.28515625" style="229" customWidth="1"/>
    <col min="15134" max="15134" width="2.140625" style="229" customWidth="1"/>
    <col min="15135" max="15136" width="2.28515625" style="229" customWidth="1"/>
    <col min="15137" max="15137" width="2" style="229" customWidth="1"/>
    <col min="15138" max="15138" width="10.7109375" style="229" customWidth="1"/>
    <col min="15139" max="15139" width="5" style="229" customWidth="1"/>
    <col min="15140" max="15140" width="1.42578125" style="229" customWidth="1"/>
    <col min="15141" max="15141" width="6.28515625" style="229" customWidth="1"/>
    <col min="15142" max="15142" width="9.140625" style="229"/>
    <col min="15143" max="15143" width="4.7109375" style="229" customWidth="1"/>
    <col min="15144" max="15354" width="9.140625" style="229"/>
    <col min="15355" max="15355" width="2.7109375" style="229" bestFit="1" customWidth="1"/>
    <col min="15356" max="15356" width="23.28515625" style="229" customWidth="1"/>
    <col min="15357" max="15357" width="16.28515625" style="229" customWidth="1"/>
    <col min="15358" max="15381" width="2.140625" style="229" customWidth="1"/>
    <col min="15382" max="15382" width="2.140625" style="229" bestFit="1" customWidth="1"/>
    <col min="15383" max="15383" width="2.140625" style="229" customWidth="1"/>
    <col min="15384" max="15386" width="2.28515625" style="229" customWidth="1"/>
    <col min="15387" max="15387" width="2.140625" style="229" customWidth="1"/>
    <col min="15388" max="15389" width="2.28515625" style="229" customWidth="1"/>
    <col min="15390" max="15390" width="2.140625" style="229" customWidth="1"/>
    <col min="15391" max="15392" width="2.28515625" style="229" customWidth="1"/>
    <col min="15393" max="15393" width="2" style="229" customWidth="1"/>
    <col min="15394" max="15394" width="10.7109375" style="229" customWidth="1"/>
    <col min="15395" max="15395" width="5" style="229" customWidth="1"/>
    <col min="15396" max="15396" width="1.42578125" style="229" customWidth="1"/>
    <col min="15397" max="15397" width="6.28515625" style="229" customWidth="1"/>
    <col min="15398" max="15398" width="9.140625" style="229"/>
    <col min="15399" max="15399" width="4.7109375" style="229" customWidth="1"/>
    <col min="15400" max="15610" width="9.140625" style="229"/>
    <col min="15611" max="15611" width="2.7109375" style="229" bestFit="1" customWidth="1"/>
    <col min="15612" max="15612" width="23.28515625" style="229" customWidth="1"/>
    <col min="15613" max="15613" width="16.28515625" style="229" customWidth="1"/>
    <col min="15614" max="15637" width="2.140625" style="229" customWidth="1"/>
    <col min="15638" max="15638" width="2.140625" style="229" bestFit="1" customWidth="1"/>
    <col min="15639" max="15639" width="2.140625" style="229" customWidth="1"/>
    <col min="15640" max="15642" width="2.28515625" style="229" customWidth="1"/>
    <col min="15643" max="15643" width="2.140625" style="229" customWidth="1"/>
    <col min="15644" max="15645" width="2.28515625" style="229" customWidth="1"/>
    <col min="15646" max="15646" width="2.140625" style="229" customWidth="1"/>
    <col min="15647" max="15648" width="2.28515625" style="229" customWidth="1"/>
    <col min="15649" max="15649" width="2" style="229" customWidth="1"/>
    <col min="15650" max="15650" width="10.7109375" style="229" customWidth="1"/>
    <col min="15651" max="15651" width="5" style="229" customWidth="1"/>
    <col min="15652" max="15652" width="1.42578125" style="229" customWidth="1"/>
    <col min="15653" max="15653" width="6.28515625" style="229" customWidth="1"/>
    <col min="15654" max="15654" width="9.140625" style="229"/>
    <col min="15655" max="15655" width="4.7109375" style="229" customWidth="1"/>
    <col min="15656" max="15866" width="9.140625" style="229"/>
    <col min="15867" max="15867" width="2.7109375" style="229" bestFit="1" customWidth="1"/>
    <col min="15868" max="15868" width="23.28515625" style="229" customWidth="1"/>
    <col min="15869" max="15869" width="16.28515625" style="229" customWidth="1"/>
    <col min="15870" max="15893" width="2.140625" style="229" customWidth="1"/>
    <col min="15894" max="15894" width="2.140625" style="229" bestFit="1" customWidth="1"/>
    <col min="15895" max="15895" width="2.140625" style="229" customWidth="1"/>
    <col min="15896" max="15898" width="2.28515625" style="229" customWidth="1"/>
    <col min="15899" max="15899" width="2.140625" style="229" customWidth="1"/>
    <col min="15900" max="15901" width="2.28515625" style="229" customWidth="1"/>
    <col min="15902" max="15902" width="2.140625" style="229" customWidth="1"/>
    <col min="15903" max="15904" width="2.28515625" style="229" customWidth="1"/>
    <col min="15905" max="15905" width="2" style="229" customWidth="1"/>
    <col min="15906" max="15906" width="10.7109375" style="229" customWidth="1"/>
    <col min="15907" max="15907" width="5" style="229" customWidth="1"/>
    <col min="15908" max="15908" width="1.42578125" style="229" customWidth="1"/>
    <col min="15909" max="15909" width="6.28515625" style="229" customWidth="1"/>
    <col min="15910" max="15910" width="9.140625" style="229"/>
    <col min="15911" max="15911" width="4.7109375" style="229" customWidth="1"/>
    <col min="15912" max="16122" width="9.140625" style="229"/>
    <col min="16123" max="16123" width="2.7109375" style="229" bestFit="1" customWidth="1"/>
    <col min="16124" max="16124" width="23.28515625" style="229" customWidth="1"/>
    <col min="16125" max="16125" width="16.28515625" style="229" customWidth="1"/>
    <col min="16126" max="16149" width="2.140625" style="229" customWidth="1"/>
    <col min="16150" max="16150" width="2.140625" style="229" bestFit="1" customWidth="1"/>
    <col min="16151" max="16151" width="2.140625" style="229" customWidth="1"/>
    <col min="16152" max="16154" width="2.28515625" style="229" customWidth="1"/>
    <col min="16155" max="16155" width="2.140625" style="229" customWidth="1"/>
    <col min="16156" max="16157" width="2.28515625" style="229" customWidth="1"/>
    <col min="16158" max="16158" width="2.140625" style="229" customWidth="1"/>
    <col min="16159" max="16160" width="2.28515625" style="229" customWidth="1"/>
    <col min="16161" max="16161" width="2" style="229" customWidth="1"/>
    <col min="16162" max="16162" width="10.7109375" style="229" customWidth="1"/>
    <col min="16163" max="16163" width="5" style="229" customWidth="1"/>
    <col min="16164" max="16164" width="1.42578125" style="229" customWidth="1"/>
    <col min="16165" max="16165" width="6.28515625" style="229" customWidth="1"/>
    <col min="16166" max="16166" width="9.140625" style="229"/>
    <col min="16167" max="16167" width="4.7109375" style="229" customWidth="1"/>
    <col min="16168" max="16384" width="9.140625" style="229"/>
  </cols>
  <sheetData>
    <row r="1" spans="1:49">
      <c r="A1" s="231"/>
      <c r="B1" s="231"/>
      <c r="C1" s="229"/>
      <c r="D1" s="756" t="s">
        <v>304</v>
      </c>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756"/>
      <c r="AK1" s="756"/>
      <c r="AL1" s="756"/>
      <c r="AM1" s="229"/>
      <c r="AT1" s="229"/>
      <c r="AU1" s="229"/>
      <c r="AV1" s="229"/>
      <c r="AW1" s="229"/>
    </row>
    <row r="2" spans="1:49">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c r="AK2" s="756"/>
      <c r="AL2" s="756"/>
    </row>
    <row r="3" spans="1:49">
      <c r="D3" s="229"/>
      <c r="E3" s="229"/>
      <c r="F3" s="229"/>
      <c r="G3" s="229"/>
      <c r="I3" s="229"/>
      <c r="J3" s="229"/>
      <c r="L3" s="229"/>
      <c r="M3" s="229"/>
      <c r="O3" s="229"/>
      <c r="P3" s="229"/>
      <c r="R3" s="229"/>
      <c r="S3" s="229"/>
      <c r="U3" s="229"/>
      <c r="V3" s="229"/>
      <c r="X3" s="229"/>
      <c r="Y3" s="229"/>
      <c r="AA3" s="229"/>
      <c r="AB3" s="229"/>
      <c r="AC3" s="229"/>
      <c r="AD3" s="229"/>
      <c r="AE3" s="229"/>
      <c r="AG3" s="229"/>
      <c r="AH3" s="229"/>
      <c r="AJ3" s="229"/>
      <c r="AK3" s="229"/>
    </row>
    <row r="4" spans="1:49">
      <c r="D4" s="229"/>
      <c r="E4" s="229"/>
      <c r="F4" s="229"/>
      <c r="G4" s="229"/>
      <c r="I4" s="229"/>
      <c r="J4" s="229"/>
      <c r="L4" s="229"/>
      <c r="M4" s="229"/>
      <c r="O4" s="229"/>
      <c r="P4" s="229"/>
      <c r="R4" s="229"/>
      <c r="S4" s="229"/>
      <c r="U4" s="229"/>
      <c r="V4" s="229"/>
      <c r="X4" s="229"/>
      <c r="Y4" s="229"/>
      <c r="AA4" s="229"/>
      <c r="AB4" s="229"/>
      <c r="AC4" s="229"/>
      <c r="AD4" s="229"/>
      <c r="AE4" s="229"/>
      <c r="AG4" s="229"/>
      <c r="AH4" s="229"/>
      <c r="AJ4" s="229"/>
      <c r="AK4" s="229"/>
    </row>
    <row r="5" spans="1:49" ht="5.25" customHeight="1"/>
    <row r="6" spans="1:49" ht="12.75" customHeight="1">
      <c r="A6" s="555" t="s">
        <v>203</v>
      </c>
      <c r="B6" s="555"/>
      <c r="C6" s="555" t="s">
        <v>204</v>
      </c>
      <c r="D6" s="556"/>
      <c r="E6" s="557">
        <v>1</v>
      </c>
      <c r="F6" s="557"/>
      <c r="G6" s="557"/>
      <c r="H6" s="557">
        <v>2</v>
      </c>
      <c r="I6" s="557"/>
      <c r="J6" s="557"/>
      <c r="K6" s="557">
        <v>3</v>
      </c>
      <c r="L6" s="557"/>
      <c r="M6" s="557"/>
      <c r="N6" s="557">
        <v>4</v>
      </c>
      <c r="O6" s="557"/>
      <c r="P6" s="557"/>
      <c r="Q6" s="557">
        <v>5</v>
      </c>
      <c r="R6" s="557"/>
      <c r="S6" s="557"/>
      <c r="T6" s="557">
        <v>6</v>
      </c>
      <c r="U6" s="557"/>
      <c r="V6" s="557"/>
      <c r="W6" s="557">
        <v>7</v>
      </c>
      <c r="X6" s="557"/>
      <c r="Y6" s="557"/>
      <c r="Z6" s="557">
        <v>8</v>
      </c>
      <c r="AA6" s="557"/>
      <c r="AB6" s="557"/>
      <c r="AC6" s="557">
        <v>9</v>
      </c>
      <c r="AD6" s="557"/>
      <c r="AE6" s="557"/>
      <c r="AF6" s="557">
        <v>10</v>
      </c>
      <c r="AG6" s="557"/>
      <c r="AH6" s="557"/>
      <c r="AI6" s="557">
        <v>11</v>
      </c>
      <c r="AJ6" s="557"/>
      <c r="AK6" s="557"/>
      <c r="AL6" s="557">
        <v>12</v>
      </c>
      <c r="AM6" s="557"/>
      <c r="AN6" s="558" t="s">
        <v>1</v>
      </c>
      <c r="AO6" s="759" t="s">
        <v>205</v>
      </c>
      <c r="AP6" s="759"/>
      <c r="AQ6" s="759"/>
      <c r="AR6" s="559" t="s">
        <v>2</v>
      </c>
    </row>
    <row r="7" spans="1:49" ht="12.75" customHeight="1">
      <c r="A7" s="561"/>
      <c r="B7" s="740" t="s">
        <v>14</v>
      </c>
      <c r="C7" s="742" t="s">
        <v>13</v>
      </c>
      <c r="D7" s="562"/>
      <c r="E7" s="563"/>
      <c r="F7" s="564"/>
      <c r="G7" s="496"/>
      <c r="H7" s="497">
        <v>2</v>
      </c>
      <c r="I7" s="498"/>
      <c r="J7" s="494"/>
      <c r="K7" s="492">
        <v>0</v>
      </c>
      <c r="L7" s="495"/>
      <c r="M7" s="544"/>
      <c r="N7" s="546">
        <v>1</v>
      </c>
      <c r="O7" s="546"/>
      <c r="P7" s="501"/>
      <c r="Q7" s="594">
        <v>2</v>
      </c>
      <c r="R7" s="503"/>
      <c r="S7" s="544"/>
      <c r="T7" s="546">
        <v>1</v>
      </c>
      <c r="U7" s="546"/>
      <c r="V7" s="607"/>
      <c r="W7" s="545">
        <v>1</v>
      </c>
      <c r="X7" s="608"/>
      <c r="Y7" s="496"/>
      <c r="Z7" s="497">
        <v>2</v>
      </c>
      <c r="AA7" s="498"/>
      <c r="AB7" s="565"/>
      <c r="AC7" s="492">
        <v>0</v>
      </c>
      <c r="AD7" s="493"/>
      <c r="AE7" s="609"/>
      <c r="AF7" s="545">
        <v>1</v>
      </c>
      <c r="AG7" s="608"/>
      <c r="AH7" s="499"/>
      <c r="AI7" s="497">
        <v>2</v>
      </c>
      <c r="AJ7" s="500"/>
      <c r="AK7" s="499"/>
      <c r="AL7" s="497">
        <v>2</v>
      </c>
      <c r="AM7" s="500"/>
      <c r="AN7" s="744">
        <f>SUM(E7+H7+K7+N7+Q7+T7+W7+Z7+AC7+AF7+AI7+AL7)</f>
        <v>14</v>
      </c>
      <c r="AO7" s="746">
        <f>SUM(D8+G8+J8+M8+P8+S8+V8+Y8+AB8+AE8+AH8+AK8)</f>
        <v>34</v>
      </c>
      <c r="AP7" s="748" t="s">
        <v>206</v>
      </c>
      <c r="AQ7" s="752">
        <f>SUM(F8+I8+L8+O8+R8+U8+X8+AA8+AD8+AJ8+AM8+AG8)</f>
        <v>26</v>
      </c>
      <c r="AR7" s="754">
        <v>5</v>
      </c>
    </row>
    <row r="8" spans="1:49" ht="12.75" customHeight="1">
      <c r="A8" s="567">
        <v>1</v>
      </c>
      <c r="B8" s="741"/>
      <c r="C8" s="743"/>
      <c r="D8" s="568"/>
      <c r="E8" s="569"/>
      <c r="F8" s="570"/>
      <c r="G8" s="592">
        <v>4</v>
      </c>
      <c r="H8" s="515"/>
      <c r="I8" s="593">
        <v>1</v>
      </c>
      <c r="J8" s="526">
        <v>2</v>
      </c>
      <c r="K8" s="510"/>
      <c r="L8" s="513">
        <v>4</v>
      </c>
      <c r="M8" s="605">
        <v>3</v>
      </c>
      <c r="N8" s="606"/>
      <c r="O8" s="606">
        <v>3</v>
      </c>
      <c r="P8" s="595">
        <v>4</v>
      </c>
      <c r="Q8" s="593"/>
      <c r="R8" s="517">
        <v>2</v>
      </c>
      <c r="S8" s="605">
        <v>3</v>
      </c>
      <c r="T8" s="606"/>
      <c r="U8" s="606">
        <v>3</v>
      </c>
      <c r="V8" s="506">
        <v>3</v>
      </c>
      <c r="W8" s="507"/>
      <c r="X8" s="508">
        <v>3</v>
      </c>
      <c r="Y8" s="592">
        <v>4</v>
      </c>
      <c r="Z8" s="515"/>
      <c r="AA8" s="593">
        <v>1</v>
      </c>
      <c r="AB8" s="571">
        <v>0</v>
      </c>
      <c r="AC8" s="510"/>
      <c r="AD8" s="511">
        <v>4</v>
      </c>
      <c r="AE8" s="610">
        <v>3</v>
      </c>
      <c r="AF8" s="507"/>
      <c r="AG8" s="508">
        <v>3</v>
      </c>
      <c r="AH8" s="516">
        <v>4</v>
      </c>
      <c r="AI8" s="515"/>
      <c r="AJ8" s="517">
        <v>1</v>
      </c>
      <c r="AK8" s="516">
        <v>4</v>
      </c>
      <c r="AL8" s="515"/>
      <c r="AM8" s="517">
        <v>1</v>
      </c>
      <c r="AN8" s="745"/>
      <c r="AO8" s="747"/>
      <c r="AP8" s="749"/>
      <c r="AQ8" s="753"/>
      <c r="AR8" s="755"/>
    </row>
    <row r="9" spans="1:49" ht="12.75" customHeight="1">
      <c r="A9" s="572"/>
      <c r="B9" s="740" t="s">
        <v>11</v>
      </c>
      <c r="C9" s="742" t="s">
        <v>3</v>
      </c>
      <c r="D9" s="494"/>
      <c r="E9" s="492">
        <v>0</v>
      </c>
      <c r="F9" s="495"/>
      <c r="G9" s="562"/>
      <c r="H9" s="563"/>
      <c r="I9" s="564"/>
      <c r="J9" s="596"/>
      <c r="K9" s="497">
        <v>2</v>
      </c>
      <c r="L9" s="500"/>
      <c r="M9" s="573"/>
      <c r="N9" s="574">
        <v>0</v>
      </c>
      <c r="O9" s="575"/>
      <c r="P9" s="596"/>
      <c r="Q9" s="498">
        <v>2</v>
      </c>
      <c r="R9" s="500"/>
      <c r="S9" s="573"/>
      <c r="T9" s="575">
        <v>0</v>
      </c>
      <c r="U9" s="575"/>
      <c r="V9" s="596"/>
      <c r="W9" s="497">
        <v>2</v>
      </c>
      <c r="X9" s="500"/>
      <c r="Y9" s="573"/>
      <c r="Z9" s="574">
        <v>0</v>
      </c>
      <c r="AA9" s="575"/>
      <c r="AB9" s="611"/>
      <c r="AC9" s="612">
        <v>1</v>
      </c>
      <c r="AD9" s="613"/>
      <c r="AE9" s="609"/>
      <c r="AF9" s="545">
        <v>1</v>
      </c>
      <c r="AG9" s="608"/>
      <c r="AH9" s="609"/>
      <c r="AI9" s="545">
        <v>1</v>
      </c>
      <c r="AJ9" s="608"/>
      <c r="AK9" s="499"/>
      <c r="AL9" s="497">
        <v>2</v>
      </c>
      <c r="AM9" s="500"/>
      <c r="AN9" s="744">
        <f t="shared" ref="AN9" si="0">SUM(E9+H9+K9+N9+Q9+T9+W9+Z9+AC9+AF9+AI9+AL9)</f>
        <v>11</v>
      </c>
      <c r="AO9" s="746">
        <f t="shared" ref="AO9" si="1">SUM(D10+G10+J10+M10+P10+S10+V10+Y10+AB10+AE10+AH10+AK10)</f>
        <v>30</v>
      </c>
      <c r="AP9" s="748" t="s">
        <v>206</v>
      </c>
      <c r="AQ9" s="752">
        <f t="shared" ref="AQ9" si="2">SUM(F10+I10+L10+O10+R10+U10+X10+AA10+AD10+AJ10+AM10+AG10)</f>
        <v>30</v>
      </c>
      <c r="AR9" s="754">
        <v>7</v>
      </c>
    </row>
    <row r="10" spans="1:49" ht="12.75" customHeight="1">
      <c r="A10" s="567">
        <v>2</v>
      </c>
      <c r="B10" s="741"/>
      <c r="C10" s="743"/>
      <c r="D10" s="494">
        <v>1</v>
      </c>
      <c r="E10" s="492"/>
      <c r="F10" s="495">
        <v>4</v>
      </c>
      <c r="G10" s="568"/>
      <c r="H10" s="569"/>
      <c r="I10" s="570"/>
      <c r="J10" s="596">
        <v>4</v>
      </c>
      <c r="K10" s="497"/>
      <c r="L10" s="500">
        <v>2</v>
      </c>
      <c r="M10" s="494">
        <v>2</v>
      </c>
      <c r="N10" s="492"/>
      <c r="O10" s="495">
        <v>4</v>
      </c>
      <c r="P10" s="596">
        <v>4</v>
      </c>
      <c r="Q10" s="497"/>
      <c r="R10" s="500">
        <v>1</v>
      </c>
      <c r="S10" s="494">
        <v>2</v>
      </c>
      <c r="T10" s="492"/>
      <c r="U10" s="495">
        <v>4</v>
      </c>
      <c r="V10" s="596">
        <v>4</v>
      </c>
      <c r="W10" s="497"/>
      <c r="X10" s="500">
        <v>2</v>
      </c>
      <c r="Y10" s="494">
        <v>0</v>
      </c>
      <c r="Z10" s="492"/>
      <c r="AA10" s="495">
        <v>4</v>
      </c>
      <c r="AB10" s="607">
        <v>3</v>
      </c>
      <c r="AC10" s="545"/>
      <c r="AD10" s="608">
        <v>3</v>
      </c>
      <c r="AE10" s="607">
        <v>3</v>
      </c>
      <c r="AF10" s="545"/>
      <c r="AG10" s="608">
        <v>3</v>
      </c>
      <c r="AH10" s="607">
        <v>3</v>
      </c>
      <c r="AI10" s="545"/>
      <c r="AJ10" s="608">
        <v>3</v>
      </c>
      <c r="AK10" s="596">
        <v>4</v>
      </c>
      <c r="AL10" s="497"/>
      <c r="AM10" s="500">
        <v>0</v>
      </c>
      <c r="AN10" s="745"/>
      <c r="AO10" s="747"/>
      <c r="AP10" s="749"/>
      <c r="AQ10" s="753"/>
      <c r="AR10" s="755"/>
    </row>
    <row r="11" spans="1:49" ht="12.75" customHeight="1">
      <c r="A11" s="572"/>
      <c r="B11" s="740" t="s">
        <v>217</v>
      </c>
      <c r="C11" s="750" t="s">
        <v>17</v>
      </c>
      <c r="D11" s="501"/>
      <c r="E11" s="502">
        <v>2</v>
      </c>
      <c r="F11" s="503"/>
      <c r="G11" s="521"/>
      <c r="H11" s="519">
        <v>0</v>
      </c>
      <c r="I11" s="522"/>
      <c r="J11" s="562"/>
      <c r="K11" s="577"/>
      <c r="L11" s="578"/>
      <c r="M11" s="521"/>
      <c r="N11" s="519">
        <v>0</v>
      </c>
      <c r="O11" s="522"/>
      <c r="P11" s="501"/>
      <c r="Q11" s="594">
        <v>2</v>
      </c>
      <c r="R11" s="503"/>
      <c r="S11" s="597"/>
      <c r="T11" s="594">
        <v>2</v>
      </c>
      <c r="U11" s="594"/>
      <c r="V11" s="524"/>
      <c r="W11" s="519">
        <v>0</v>
      </c>
      <c r="X11" s="520"/>
      <c r="Y11" s="614"/>
      <c r="Z11" s="489">
        <v>1</v>
      </c>
      <c r="AA11" s="615"/>
      <c r="AB11" s="598"/>
      <c r="AC11" s="502">
        <v>2</v>
      </c>
      <c r="AD11" s="594"/>
      <c r="AE11" s="504"/>
      <c r="AF11" s="502">
        <v>2</v>
      </c>
      <c r="AG11" s="503"/>
      <c r="AH11" s="504"/>
      <c r="AI11" s="502">
        <v>2</v>
      </c>
      <c r="AJ11" s="503"/>
      <c r="AK11" s="504"/>
      <c r="AL11" s="502">
        <v>2</v>
      </c>
      <c r="AM11" s="503"/>
      <c r="AN11" s="744">
        <f t="shared" ref="AN11" si="3">SUM(E11+H11+K11+N11+Q11+T11+W11+Z11+AC11+AF11+AI11+AL11)</f>
        <v>15</v>
      </c>
      <c r="AO11" s="746">
        <f t="shared" ref="AO11" si="4">SUM(D12+G12+J12+M12+P12+S12+V12+Y12+AB12+AE12+AH12+AK12)</f>
        <v>36</v>
      </c>
      <c r="AP11" s="748" t="s">
        <v>206</v>
      </c>
      <c r="AQ11" s="752">
        <f t="shared" ref="AQ11" si="5">SUM(F12+I12+L12+O12+R12+U12+X12+AA12+AD12+AJ12+AM12+AG12)</f>
        <v>25</v>
      </c>
      <c r="AR11" s="757">
        <v>3</v>
      </c>
    </row>
    <row r="12" spans="1:49" ht="12.75" customHeight="1">
      <c r="A12" s="567">
        <v>3</v>
      </c>
      <c r="B12" s="741"/>
      <c r="C12" s="751"/>
      <c r="D12" s="595">
        <v>4</v>
      </c>
      <c r="E12" s="515"/>
      <c r="F12" s="517">
        <v>2</v>
      </c>
      <c r="G12" s="523">
        <v>2</v>
      </c>
      <c r="H12" s="510"/>
      <c r="I12" s="511">
        <v>4</v>
      </c>
      <c r="J12" s="568"/>
      <c r="K12" s="569"/>
      <c r="L12" s="570"/>
      <c r="M12" s="523">
        <v>2</v>
      </c>
      <c r="N12" s="510"/>
      <c r="O12" s="511">
        <v>4</v>
      </c>
      <c r="P12" s="595">
        <v>4</v>
      </c>
      <c r="Q12" s="593"/>
      <c r="R12" s="517">
        <v>2</v>
      </c>
      <c r="S12" s="592">
        <v>4</v>
      </c>
      <c r="T12" s="593"/>
      <c r="U12" s="593">
        <v>1</v>
      </c>
      <c r="V12" s="526">
        <v>1</v>
      </c>
      <c r="W12" s="510"/>
      <c r="X12" s="513">
        <v>4</v>
      </c>
      <c r="Y12" s="605">
        <v>3</v>
      </c>
      <c r="Z12" s="507"/>
      <c r="AA12" s="606">
        <v>3</v>
      </c>
      <c r="AB12" s="599">
        <v>4</v>
      </c>
      <c r="AC12" s="515"/>
      <c r="AD12" s="593">
        <v>0</v>
      </c>
      <c r="AE12" s="516">
        <v>4</v>
      </c>
      <c r="AF12" s="515"/>
      <c r="AG12" s="517">
        <v>2</v>
      </c>
      <c r="AH12" s="516">
        <v>4</v>
      </c>
      <c r="AI12" s="515"/>
      <c r="AJ12" s="517">
        <v>1</v>
      </c>
      <c r="AK12" s="516">
        <v>4</v>
      </c>
      <c r="AL12" s="515"/>
      <c r="AM12" s="517">
        <v>2</v>
      </c>
      <c r="AN12" s="745"/>
      <c r="AO12" s="747"/>
      <c r="AP12" s="749"/>
      <c r="AQ12" s="753"/>
      <c r="AR12" s="758"/>
    </row>
    <row r="13" spans="1:49" ht="12.75" customHeight="1">
      <c r="A13" s="572"/>
      <c r="B13" s="740" t="s">
        <v>38</v>
      </c>
      <c r="C13" s="750" t="s">
        <v>17</v>
      </c>
      <c r="D13" s="544"/>
      <c r="E13" s="546">
        <v>1</v>
      </c>
      <c r="F13" s="546"/>
      <c r="G13" s="501"/>
      <c r="H13" s="502">
        <v>2</v>
      </c>
      <c r="I13" s="503"/>
      <c r="J13" s="596"/>
      <c r="K13" s="497">
        <v>2</v>
      </c>
      <c r="L13" s="500"/>
      <c r="M13" s="562"/>
      <c r="N13" s="563"/>
      <c r="O13" s="564"/>
      <c r="P13" s="607"/>
      <c r="Q13" s="545">
        <v>1</v>
      </c>
      <c r="R13" s="608"/>
      <c r="S13" s="616"/>
      <c r="T13" s="613">
        <v>1</v>
      </c>
      <c r="U13" s="613"/>
      <c r="V13" s="596"/>
      <c r="W13" s="497">
        <v>2</v>
      </c>
      <c r="X13" s="500"/>
      <c r="Y13" s="616"/>
      <c r="Z13" s="612">
        <v>1</v>
      </c>
      <c r="AA13" s="613"/>
      <c r="AB13" s="576"/>
      <c r="AC13" s="574">
        <v>0</v>
      </c>
      <c r="AD13" s="575"/>
      <c r="AE13" s="566"/>
      <c r="AF13" s="492">
        <v>0</v>
      </c>
      <c r="AG13" s="495"/>
      <c r="AH13" s="499"/>
      <c r="AI13" s="497">
        <v>2</v>
      </c>
      <c r="AJ13" s="500"/>
      <c r="AK13" s="499"/>
      <c r="AL13" s="497">
        <v>2</v>
      </c>
      <c r="AM13" s="500"/>
      <c r="AN13" s="744">
        <f t="shared" ref="AN13" si="6">SUM(E13+H13+K13+N13+Q13+T13+W13+Z13+AC13+AF13+AI13+AL13)</f>
        <v>14</v>
      </c>
      <c r="AO13" s="746">
        <f t="shared" ref="AO13" si="7">SUM(D14+G14+J14+M14+P14+S14+V14+Y14+AB14+AE14+AH14+AK14)</f>
        <v>36</v>
      </c>
      <c r="AP13" s="748" t="s">
        <v>206</v>
      </c>
      <c r="AQ13" s="752">
        <f t="shared" ref="AQ13" si="8">SUM(F14+I14+L14+O14+R14+U14+X14+AA14+AD14+AJ14+AM14+AG14)</f>
        <v>27</v>
      </c>
      <c r="AR13" s="754">
        <v>4</v>
      </c>
    </row>
    <row r="14" spans="1:49" ht="12.75" customHeight="1">
      <c r="A14" s="567">
        <v>4</v>
      </c>
      <c r="B14" s="741"/>
      <c r="C14" s="751"/>
      <c r="D14" s="605">
        <v>3</v>
      </c>
      <c r="E14" s="606"/>
      <c r="F14" s="606">
        <v>3</v>
      </c>
      <c r="G14" s="595">
        <v>4</v>
      </c>
      <c r="H14" s="515"/>
      <c r="I14" s="517">
        <v>2</v>
      </c>
      <c r="J14" s="596">
        <v>4</v>
      </c>
      <c r="K14" s="497"/>
      <c r="L14" s="500">
        <v>2</v>
      </c>
      <c r="M14" s="568"/>
      <c r="N14" s="569"/>
      <c r="O14" s="570"/>
      <c r="P14" s="607">
        <v>3</v>
      </c>
      <c r="Q14" s="545"/>
      <c r="R14" s="608">
        <v>3</v>
      </c>
      <c r="S14" s="616">
        <v>3</v>
      </c>
      <c r="T14" s="613"/>
      <c r="U14" s="613">
        <v>3</v>
      </c>
      <c r="V14" s="596">
        <v>4</v>
      </c>
      <c r="W14" s="497"/>
      <c r="X14" s="500">
        <v>1</v>
      </c>
      <c r="Y14" s="616">
        <v>3</v>
      </c>
      <c r="Z14" s="612"/>
      <c r="AA14" s="613">
        <v>3</v>
      </c>
      <c r="AB14" s="576">
        <v>2</v>
      </c>
      <c r="AC14" s="574"/>
      <c r="AD14" s="575">
        <v>4</v>
      </c>
      <c r="AE14" s="566">
        <v>2</v>
      </c>
      <c r="AF14" s="510"/>
      <c r="AG14" s="495">
        <v>4</v>
      </c>
      <c r="AH14" s="499">
        <v>4</v>
      </c>
      <c r="AI14" s="515"/>
      <c r="AJ14" s="500">
        <v>1</v>
      </c>
      <c r="AK14" s="499">
        <v>4</v>
      </c>
      <c r="AL14" s="515"/>
      <c r="AM14" s="500">
        <v>1</v>
      </c>
      <c r="AN14" s="745"/>
      <c r="AO14" s="747"/>
      <c r="AP14" s="749"/>
      <c r="AQ14" s="753"/>
      <c r="AR14" s="755"/>
    </row>
    <row r="15" spans="1:49" ht="12.75" customHeight="1">
      <c r="A15" s="572"/>
      <c r="B15" s="740" t="s">
        <v>166</v>
      </c>
      <c r="C15" s="742" t="s">
        <v>3</v>
      </c>
      <c r="D15" s="524"/>
      <c r="E15" s="519">
        <v>0</v>
      </c>
      <c r="F15" s="520"/>
      <c r="G15" s="521"/>
      <c r="H15" s="519">
        <v>0</v>
      </c>
      <c r="I15" s="522"/>
      <c r="J15" s="524"/>
      <c r="K15" s="519">
        <v>0</v>
      </c>
      <c r="L15" s="520"/>
      <c r="M15" s="607"/>
      <c r="N15" s="545">
        <v>1</v>
      </c>
      <c r="O15" s="608"/>
      <c r="P15" s="562"/>
      <c r="Q15" s="577"/>
      <c r="R15" s="578"/>
      <c r="S15" s="597"/>
      <c r="T15" s="594">
        <v>2</v>
      </c>
      <c r="U15" s="594"/>
      <c r="V15" s="488"/>
      <c r="W15" s="489">
        <v>1</v>
      </c>
      <c r="X15" s="490"/>
      <c r="Y15" s="597"/>
      <c r="Z15" s="502">
        <v>2</v>
      </c>
      <c r="AA15" s="594"/>
      <c r="AB15" s="565"/>
      <c r="AC15" s="519">
        <v>0</v>
      </c>
      <c r="AD15" s="522"/>
      <c r="AE15" s="518"/>
      <c r="AF15" s="492">
        <v>0</v>
      </c>
      <c r="AG15" s="520"/>
      <c r="AH15" s="504"/>
      <c r="AI15" s="497">
        <v>2</v>
      </c>
      <c r="AJ15" s="503"/>
      <c r="AK15" s="504"/>
      <c r="AL15" s="497">
        <v>2</v>
      </c>
      <c r="AM15" s="503"/>
      <c r="AN15" s="744">
        <f t="shared" ref="AN15" si="9">SUM(E15+H15+K15+N15+Q15+T15+W15+Z15+AC15+AF15+AI15+AL15)</f>
        <v>10</v>
      </c>
      <c r="AO15" s="746">
        <f t="shared" ref="AO15" si="10">SUM(D16+G16+J16+M16+P16+S16+V16+Y16+AB16+AE16+AH16+AK16)</f>
        <v>29</v>
      </c>
      <c r="AP15" s="748" t="s">
        <v>206</v>
      </c>
      <c r="AQ15" s="752">
        <f t="shared" ref="AQ15" si="11">SUM(F16+I16+L16+O16+R16+U16+X16+AA16+AD16+AJ16+AM16+AG16)</f>
        <v>28</v>
      </c>
      <c r="AR15" s="754">
        <v>8</v>
      </c>
    </row>
    <row r="16" spans="1:49" ht="12.75" customHeight="1">
      <c r="A16" s="567">
        <v>5</v>
      </c>
      <c r="B16" s="741"/>
      <c r="C16" s="743"/>
      <c r="D16" s="526">
        <v>2</v>
      </c>
      <c r="E16" s="510"/>
      <c r="F16" s="513">
        <v>4</v>
      </c>
      <c r="G16" s="523">
        <v>1</v>
      </c>
      <c r="H16" s="510"/>
      <c r="I16" s="511">
        <v>4</v>
      </c>
      <c r="J16" s="526">
        <v>2</v>
      </c>
      <c r="K16" s="510"/>
      <c r="L16" s="513">
        <v>4</v>
      </c>
      <c r="M16" s="607">
        <v>3</v>
      </c>
      <c r="N16" s="545"/>
      <c r="O16" s="608">
        <v>3</v>
      </c>
      <c r="P16" s="568"/>
      <c r="Q16" s="569"/>
      <c r="R16" s="570"/>
      <c r="S16" s="592">
        <v>4</v>
      </c>
      <c r="T16" s="593"/>
      <c r="U16" s="593">
        <v>0</v>
      </c>
      <c r="V16" s="506">
        <v>3</v>
      </c>
      <c r="W16" s="507"/>
      <c r="X16" s="508">
        <v>3</v>
      </c>
      <c r="Y16" s="592">
        <v>4</v>
      </c>
      <c r="Z16" s="515"/>
      <c r="AA16" s="593">
        <v>1</v>
      </c>
      <c r="AB16" s="571">
        <v>1</v>
      </c>
      <c r="AC16" s="510"/>
      <c r="AD16" s="511">
        <v>4</v>
      </c>
      <c r="AE16" s="512">
        <v>1</v>
      </c>
      <c r="AF16" s="510"/>
      <c r="AG16" s="513">
        <v>4</v>
      </c>
      <c r="AH16" s="516">
        <v>4</v>
      </c>
      <c r="AI16" s="515"/>
      <c r="AJ16" s="517">
        <v>1</v>
      </c>
      <c r="AK16" s="516">
        <v>4</v>
      </c>
      <c r="AL16" s="515"/>
      <c r="AM16" s="517">
        <v>0</v>
      </c>
      <c r="AN16" s="745"/>
      <c r="AO16" s="747"/>
      <c r="AP16" s="749"/>
      <c r="AQ16" s="753"/>
      <c r="AR16" s="755"/>
    </row>
    <row r="17" spans="1:240" ht="12.75" customHeight="1">
      <c r="A17" s="572"/>
      <c r="B17" s="740" t="s">
        <v>112</v>
      </c>
      <c r="C17" s="750" t="s">
        <v>17</v>
      </c>
      <c r="D17" s="607"/>
      <c r="E17" s="545">
        <v>1</v>
      </c>
      <c r="F17" s="608"/>
      <c r="G17" s="600"/>
      <c r="H17" s="601">
        <v>2</v>
      </c>
      <c r="I17" s="602"/>
      <c r="J17" s="494"/>
      <c r="K17" s="492">
        <v>0</v>
      </c>
      <c r="L17" s="495"/>
      <c r="M17" s="488"/>
      <c r="N17" s="489">
        <v>1</v>
      </c>
      <c r="O17" s="490"/>
      <c r="P17" s="579"/>
      <c r="Q17" s="493">
        <v>0</v>
      </c>
      <c r="R17" s="495"/>
      <c r="S17" s="562"/>
      <c r="T17" s="563"/>
      <c r="U17" s="564"/>
      <c r="V17" s="607"/>
      <c r="W17" s="545">
        <v>1</v>
      </c>
      <c r="X17" s="608"/>
      <c r="Y17" s="616"/>
      <c r="Z17" s="612">
        <v>1</v>
      </c>
      <c r="AA17" s="613"/>
      <c r="AB17" s="576"/>
      <c r="AC17" s="574">
        <v>0</v>
      </c>
      <c r="AD17" s="575"/>
      <c r="AE17" s="566"/>
      <c r="AF17" s="492">
        <v>0</v>
      </c>
      <c r="AG17" s="495"/>
      <c r="AH17" s="566"/>
      <c r="AI17" s="492">
        <v>0</v>
      </c>
      <c r="AJ17" s="495"/>
      <c r="AK17" s="609"/>
      <c r="AL17" s="545">
        <v>1</v>
      </c>
      <c r="AM17" s="608"/>
      <c r="AN17" s="744">
        <f t="shared" ref="AN17" si="12">SUM(E17+H17+K17+N17+Q17+T17+W17+Z17+AC17+AF17+AI17+AL17)</f>
        <v>7</v>
      </c>
      <c r="AO17" s="746">
        <f t="shared" ref="AO17" si="13">SUM(D18+G18+J18+M18+P18+S18+V18+Y18+AB18+AE18+AH18+AK18)</f>
        <v>23</v>
      </c>
      <c r="AP17" s="748" t="s">
        <v>206</v>
      </c>
      <c r="AQ17" s="752">
        <f t="shared" ref="AQ17" si="14">SUM(F18+I18+L18+O18+R18+U18+X18+AA18+AD18+AJ18+AM18+AG18)</f>
        <v>37</v>
      </c>
      <c r="AR17" s="754">
        <v>10</v>
      </c>
    </row>
    <row r="18" spans="1:240" ht="12.75" customHeight="1">
      <c r="A18" s="567">
        <v>6</v>
      </c>
      <c r="B18" s="741"/>
      <c r="C18" s="751"/>
      <c r="D18" s="607">
        <v>3</v>
      </c>
      <c r="E18" s="545"/>
      <c r="F18" s="608">
        <v>3</v>
      </c>
      <c r="G18" s="600">
        <v>4</v>
      </c>
      <c r="H18" s="601"/>
      <c r="I18" s="602">
        <v>2</v>
      </c>
      <c r="J18" s="494">
        <v>1</v>
      </c>
      <c r="K18" s="492"/>
      <c r="L18" s="495">
        <v>4</v>
      </c>
      <c r="M18" s="506">
        <v>3</v>
      </c>
      <c r="N18" s="507"/>
      <c r="O18" s="508">
        <v>3</v>
      </c>
      <c r="P18" s="494">
        <v>0</v>
      </c>
      <c r="Q18" s="493"/>
      <c r="R18" s="495">
        <v>4</v>
      </c>
      <c r="S18" s="568"/>
      <c r="T18" s="569"/>
      <c r="U18" s="570"/>
      <c r="V18" s="607">
        <v>3</v>
      </c>
      <c r="W18" s="545"/>
      <c r="X18" s="608">
        <v>3</v>
      </c>
      <c r="Y18" s="616">
        <v>3</v>
      </c>
      <c r="Z18" s="612"/>
      <c r="AA18" s="613">
        <v>3</v>
      </c>
      <c r="AB18" s="576">
        <v>1</v>
      </c>
      <c r="AC18" s="574"/>
      <c r="AD18" s="575">
        <v>4</v>
      </c>
      <c r="AE18" s="566">
        <v>0</v>
      </c>
      <c r="AF18" s="510"/>
      <c r="AG18" s="495">
        <v>4</v>
      </c>
      <c r="AH18" s="566">
        <v>2</v>
      </c>
      <c r="AI18" s="510"/>
      <c r="AJ18" s="495">
        <v>4</v>
      </c>
      <c r="AK18" s="609">
        <v>3</v>
      </c>
      <c r="AL18" s="507"/>
      <c r="AM18" s="608">
        <v>3</v>
      </c>
      <c r="AN18" s="745"/>
      <c r="AO18" s="747"/>
      <c r="AP18" s="749"/>
      <c r="AQ18" s="753"/>
      <c r="AR18" s="755"/>
    </row>
    <row r="19" spans="1:240" ht="12.75" customHeight="1">
      <c r="A19" s="572"/>
      <c r="B19" s="740" t="s">
        <v>35</v>
      </c>
      <c r="C19" s="742" t="s">
        <v>3</v>
      </c>
      <c r="D19" s="488"/>
      <c r="E19" s="489">
        <v>1</v>
      </c>
      <c r="F19" s="490"/>
      <c r="G19" s="521"/>
      <c r="H19" s="519">
        <v>0</v>
      </c>
      <c r="I19" s="522"/>
      <c r="J19" s="501"/>
      <c r="K19" s="502">
        <v>2</v>
      </c>
      <c r="L19" s="503"/>
      <c r="M19" s="521"/>
      <c r="N19" s="519">
        <v>0</v>
      </c>
      <c r="O19" s="522"/>
      <c r="P19" s="488"/>
      <c r="Q19" s="615">
        <v>1</v>
      </c>
      <c r="R19" s="490"/>
      <c r="S19" s="614"/>
      <c r="T19" s="615">
        <v>1</v>
      </c>
      <c r="U19" s="615"/>
      <c r="V19" s="562"/>
      <c r="W19" s="577"/>
      <c r="X19" s="578"/>
      <c r="Y19" s="504"/>
      <c r="Z19" s="502">
        <v>2</v>
      </c>
      <c r="AA19" s="503"/>
      <c r="AB19" s="565"/>
      <c r="AC19" s="519">
        <v>0</v>
      </c>
      <c r="AD19" s="522"/>
      <c r="AE19" s="617"/>
      <c r="AF19" s="545">
        <v>1</v>
      </c>
      <c r="AG19" s="490"/>
      <c r="AH19" s="504"/>
      <c r="AI19" s="497">
        <v>2</v>
      </c>
      <c r="AJ19" s="503"/>
      <c r="AK19" s="504"/>
      <c r="AL19" s="497">
        <v>2</v>
      </c>
      <c r="AM19" s="503"/>
      <c r="AN19" s="744">
        <f t="shared" ref="AN19" si="15">SUM(E19+H19+K19+N19+Q19+T19+W19+Z19+AC19+AF19+AI19+AL19)</f>
        <v>12</v>
      </c>
      <c r="AO19" s="746">
        <f t="shared" ref="AO19" si="16">SUM(D20+G20+J20+M20+P20+S20+V20+Y20+AB20+AE20+AH20+AK20)</f>
        <v>32</v>
      </c>
      <c r="AP19" s="748" t="s">
        <v>206</v>
      </c>
      <c r="AQ19" s="752">
        <f t="shared" ref="AQ19" si="17">SUM(F20+I20+L20+O20+R20+U20+X20+AA20+AD20+AJ20+AM20+AG20)</f>
        <v>28</v>
      </c>
      <c r="AR19" s="754">
        <v>6</v>
      </c>
    </row>
    <row r="20" spans="1:240" ht="12.75" customHeight="1">
      <c r="A20" s="567">
        <v>7</v>
      </c>
      <c r="B20" s="741"/>
      <c r="C20" s="743"/>
      <c r="D20" s="506">
        <v>3</v>
      </c>
      <c r="E20" s="507"/>
      <c r="F20" s="508">
        <v>3</v>
      </c>
      <c r="G20" s="523">
        <v>2</v>
      </c>
      <c r="H20" s="510"/>
      <c r="I20" s="511">
        <v>4</v>
      </c>
      <c r="J20" s="595">
        <v>4</v>
      </c>
      <c r="K20" s="515"/>
      <c r="L20" s="517">
        <v>1</v>
      </c>
      <c r="M20" s="523">
        <v>1</v>
      </c>
      <c r="N20" s="510"/>
      <c r="O20" s="511">
        <v>4</v>
      </c>
      <c r="P20" s="506">
        <v>3</v>
      </c>
      <c r="Q20" s="606"/>
      <c r="R20" s="508">
        <v>3</v>
      </c>
      <c r="S20" s="605">
        <v>3</v>
      </c>
      <c r="T20" s="606"/>
      <c r="U20" s="606">
        <v>3</v>
      </c>
      <c r="V20" s="568"/>
      <c r="W20" s="569"/>
      <c r="X20" s="570"/>
      <c r="Y20" s="516">
        <v>4</v>
      </c>
      <c r="Z20" s="515"/>
      <c r="AA20" s="517">
        <v>2</v>
      </c>
      <c r="AB20" s="571">
        <v>1</v>
      </c>
      <c r="AC20" s="510"/>
      <c r="AD20" s="511">
        <v>4</v>
      </c>
      <c r="AE20" s="610">
        <v>3</v>
      </c>
      <c r="AF20" s="507"/>
      <c r="AG20" s="508">
        <v>3</v>
      </c>
      <c r="AH20" s="516">
        <v>4</v>
      </c>
      <c r="AI20" s="515"/>
      <c r="AJ20" s="517">
        <v>0</v>
      </c>
      <c r="AK20" s="516">
        <v>4</v>
      </c>
      <c r="AL20" s="515"/>
      <c r="AM20" s="517">
        <v>1</v>
      </c>
      <c r="AN20" s="745"/>
      <c r="AO20" s="747"/>
      <c r="AP20" s="749"/>
      <c r="AQ20" s="753"/>
      <c r="AR20" s="755"/>
    </row>
    <row r="21" spans="1:240" ht="12.75" customHeight="1">
      <c r="A21" s="572"/>
      <c r="B21" s="740" t="s">
        <v>30</v>
      </c>
      <c r="C21" s="750" t="s">
        <v>29</v>
      </c>
      <c r="D21" s="524"/>
      <c r="E21" s="519">
        <v>0</v>
      </c>
      <c r="F21" s="520"/>
      <c r="G21" s="597"/>
      <c r="H21" s="502">
        <v>2</v>
      </c>
      <c r="I21" s="594"/>
      <c r="J21" s="488"/>
      <c r="K21" s="489">
        <v>1</v>
      </c>
      <c r="L21" s="490"/>
      <c r="M21" s="614"/>
      <c r="N21" s="489">
        <v>1</v>
      </c>
      <c r="O21" s="615"/>
      <c r="P21" s="524"/>
      <c r="Q21" s="522">
        <v>0</v>
      </c>
      <c r="R21" s="520"/>
      <c r="S21" s="614"/>
      <c r="T21" s="615">
        <v>1</v>
      </c>
      <c r="U21" s="615"/>
      <c r="V21" s="524"/>
      <c r="W21" s="519">
        <v>0</v>
      </c>
      <c r="X21" s="520"/>
      <c r="Y21" s="562"/>
      <c r="Z21" s="563"/>
      <c r="AA21" s="564"/>
      <c r="AB21" s="580"/>
      <c r="AC21" s="581">
        <v>0</v>
      </c>
      <c r="AD21" s="581"/>
      <c r="AE21" s="566"/>
      <c r="AF21" s="492">
        <v>0</v>
      </c>
      <c r="AG21" s="495"/>
      <c r="AH21" s="499"/>
      <c r="AI21" s="497">
        <v>2</v>
      </c>
      <c r="AJ21" s="500"/>
      <c r="AK21" s="499"/>
      <c r="AL21" s="497">
        <v>2</v>
      </c>
      <c r="AM21" s="500"/>
      <c r="AN21" s="744">
        <f t="shared" ref="AN21" si="18">SUM(E21+H21+K21+N21+Q21+T21+W21+Z21+AC21+AF21+AI21+AL21)</f>
        <v>9</v>
      </c>
      <c r="AO21" s="746">
        <f t="shared" ref="AO21" si="19">SUM(D22+G22+J22+M22+P22+S22+V22+Y22+AB22+AE22+AH22+AK22)</f>
        <v>28</v>
      </c>
      <c r="AP21" s="748" t="s">
        <v>206</v>
      </c>
      <c r="AQ21" s="752">
        <f t="shared" ref="AQ21" si="20">SUM(F22+I22+L22+O22+R22+U22+X22+AA22+AD22+AJ22+AM22+AG22)</f>
        <v>30</v>
      </c>
      <c r="AR21" s="754">
        <v>9</v>
      </c>
    </row>
    <row r="22" spans="1:240" ht="12.75" customHeight="1">
      <c r="A22" s="567">
        <v>8</v>
      </c>
      <c r="B22" s="741"/>
      <c r="C22" s="751"/>
      <c r="D22" s="526">
        <v>1</v>
      </c>
      <c r="E22" s="510"/>
      <c r="F22" s="513">
        <v>4</v>
      </c>
      <c r="G22" s="592">
        <v>4</v>
      </c>
      <c r="H22" s="515"/>
      <c r="I22" s="593">
        <v>0</v>
      </c>
      <c r="J22" s="506">
        <v>3</v>
      </c>
      <c r="K22" s="507"/>
      <c r="L22" s="508">
        <v>3</v>
      </c>
      <c r="M22" s="605">
        <v>3</v>
      </c>
      <c r="N22" s="507"/>
      <c r="O22" s="606">
        <v>3</v>
      </c>
      <c r="P22" s="526">
        <v>1</v>
      </c>
      <c r="Q22" s="511"/>
      <c r="R22" s="513">
        <v>4</v>
      </c>
      <c r="S22" s="605">
        <v>3</v>
      </c>
      <c r="T22" s="606"/>
      <c r="U22" s="606">
        <v>3</v>
      </c>
      <c r="V22" s="526">
        <v>2</v>
      </c>
      <c r="W22" s="510"/>
      <c r="X22" s="513">
        <v>4</v>
      </c>
      <c r="Y22" s="568"/>
      <c r="Z22" s="569"/>
      <c r="AA22" s="570"/>
      <c r="AB22" s="582">
        <v>2</v>
      </c>
      <c r="AC22" s="510"/>
      <c r="AD22" s="583">
        <v>4</v>
      </c>
      <c r="AE22" s="512">
        <v>1</v>
      </c>
      <c r="AF22" s="510"/>
      <c r="AG22" s="513">
        <v>4</v>
      </c>
      <c r="AH22" s="516">
        <v>4</v>
      </c>
      <c r="AI22" s="515"/>
      <c r="AJ22" s="517">
        <v>1</v>
      </c>
      <c r="AK22" s="516">
        <v>4</v>
      </c>
      <c r="AL22" s="515"/>
      <c r="AM22" s="517">
        <v>0</v>
      </c>
      <c r="AN22" s="745"/>
      <c r="AO22" s="747"/>
      <c r="AP22" s="749"/>
      <c r="AQ22" s="753"/>
      <c r="AR22" s="755"/>
    </row>
    <row r="23" spans="1:240" ht="12.75" customHeight="1">
      <c r="A23" s="584"/>
      <c r="B23" s="740" t="s">
        <v>23</v>
      </c>
      <c r="C23" s="742" t="s">
        <v>3</v>
      </c>
      <c r="D23" s="596"/>
      <c r="E23" s="497">
        <v>2</v>
      </c>
      <c r="F23" s="500"/>
      <c r="G23" s="544"/>
      <c r="H23" s="545">
        <v>1</v>
      </c>
      <c r="I23" s="546"/>
      <c r="J23" s="494"/>
      <c r="K23" s="492">
        <v>0</v>
      </c>
      <c r="L23" s="495"/>
      <c r="M23" s="496"/>
      <c r="N23" s="497">
        <v>2</v>
      </c>
      <c r="O23" s="498"/>
      <c r="P23" s="596"/>
      <c r="Q23" s="498">
        <v>2</v>
      </c>
      <c r="R23" s="500"/>
      <c r="S23" s="496"/>
      <c r="T23" s="498">
        <v>2</v>
      </c>
      <c r="U23" s="498"/>
      <c r="V23" s="596"/>
      <c r="W23" s="497">
        <v>2</v>
      </c>
      <c r="X23" s="500"/>
      <c r="Y23" s="496"/>
      <c r="Z23" s="497">
        <v>2</v>
      </c>
      <c r="AA23" s="498"/>
      <c r="AB23" s="562"/>
      <c r="AC23" s="563"/>
      <c r="AD23" s="564"/>
      <c r="AE23" s="609"/>
      <c r="AF23" s="545">
        <v>1</v>
      </c>
      <c r="AG23" s="608"/>
      <c r="AH23" s="499"/>
      <c r="AI23" s="497">
        <v>2</v>
      </c>
      <c r="AJ23" s="500"/>
      <c r="AK23" s="504"/>
      <c r="AL23" s="502">
        <v>2</v>
      </c>
      <c r="AM23" s="503"/>
      <c r="AN23" s="744">
        <f t="shared" ref="AN23" si="21">SUM(E23+H23+K23+N23+Q23+T23+W23+Z23+AC23+AF23+AI23+AL23)</f>
        <v>18</v>
      </c>
      <c r="AO23" s="746">
        <f t="shared" ref="AO23" si="22">SUM(D24+G24+J24+M24+P24+S24+V24+Y24+AB24+AE24+AH24+AK24)</f>
        <v>38</v>
      </c>
      <c r="AP23" s="748" t="s">
        <v>206</v>
      </c>
      <c r="AQ23" s="752">
        <f t="shared" ref="AQ23" si="23">SUM(F24+I24+L24+O24+R24+U24+X24+AA24+AD24+AJ24+AM24+AG24)</f>
        <v>18</v>
      </c>
      <c r="AR23" s="757">
        <v>1</v>
      </c>
    </row>
    <row r="24" spans="1:240" ht="12.75" customHeight="1">
      <c r="A24" s="567">
        <v>9</v>
      </c>
      <c r="B24" s="741"/>
      <c r="C24" s="743"/>
      <c r="D24" s="516">
        <v>4</v>
      </c>
      <c r="E24" s="515"/>
      <c r="F24" s="517">
        <v>0</v>
      </c>
      <c r="G24" s="618">
        <v>3</v>
      </c>
      <c r="H24" s="507"/>
      <c r="I24" s="606">
        <v>3</v>
      </c>
      <c r="J24" s="512">
        <v>0</v>
      </c>
      <c r="K24" s="510"/>
      <c r="L24" s="513">
        <v>4</v>
      </c>
      <c r="M24" s="514">
        <v>4</v>
      </c>
      <c r="N24" s="515"/>
      <c r="O24" s="593">
        <v>2</v>
      </c>
      <c r="P24" s="516">
        <v>4</v>
      </c>
      <c r="Q24" s="515"/>
      <c r="R24" s="517">
        <v>1</v>
      </c>
      <c r="S24" s="514">
        <v>4</v>
      </c>
      <c r="T24" s="515"/>
      <c r="U24" s="593">
        <v>1</v>
      </c>
      <c r="V24" s="516">
        <v>4</v>
      </c>
      <c r="W24" s="515"/>
      <c r="X24" s="517">
        <v>1</v>
      </c>
      <c r="Y24" s="514">
        <v>4</v>
      </c>
      <c r="Z24" s="515"/>
      <c r="AA24" s="498">
        <v>2</v>
      </c>
      <c r="AB24" s="568"/>
      <c r="AC24" s="569"/>
      <c r="AD24" s="570"/>
      <c r="AE24" s="609">
        <v>3</v>
      </c>
      <c r="AF24" s="545"/>
      <c r="AG24" s="608">
        <v>3</v>
      </c>
      <c r="AH24" s="499">
        <v>4</v>
      </c>
      <c r="AI24" s="497"/>
      <c r="AJ24" s="500">
        <v>0</v>
      </c>
      <c r="AK24" s="516">
        <v>4</v>
      </c>
      <c r="AL24" s="515"/>
      <c r="AM24" s="517">
        <v>1</v>
      </c>
      <c r="AN24" s="745"/>
      <c r="AO24" s="747"/>
      <c r="AP24" s="749"/>
      <c r="AQ24" s="753"/>
      <c r="AR24" s="758"/>
    </row>
    <row r="25" spans="1:240" ht="12.75" customHeight="1">
      <c r="A25" s="572"/>
      <c r="B25" s="740" t="s">
        <v>32</v>
      </c>
      <c r="C25" s="742" t="s">
        <v>3</v>
      </c>
      <c r="D25" s="617"/>
      <c r="E25" s="489">
        <v>1</v>
      </c>
      <c r="F25" s="490"/>
      <c r="G25" s="619"/>
      <c r="H25" s="489">
        <v>1</v>
      </c>
      <c r="I25" s="615"/>
      <c r="J25" s="518"/>
      <c r="K25" s="519">
        <v>0</v>
      </c>
      <c r="L25" s="520"/>
      <c r="M25" s="603"/>
      <c r="N25" s="502">
        <v>2</v>
      </c>
      <c r="O25" s="594"/>
      <c r="P25" s="504"/>
      <c r="Q25" s="502">
        <v>2</v>
      </c>
      <c r="R25" s="503"/>
      <c r="S25" s="603"/>
      <c r="T25" s="502">
        <v>2</v>
      </c>
      <c r="U25" s="594"/>
      <c r="V25" s="617"/>
      <c r="W25" s="489">
        <v>1</v>
      </c>
      <c r="X25" s="490"/>
      <c r="Y25" s="603"/>
      <c r="Z25" s="502">
        <v>2</v>
      </c>
      <c r="AA25" s="594"/>
      <c r="AB25" s="611"/>
      <c r="AC25" s="546">
        <v>1</v>
      </c>
      <c r="AD25" s="546"/>
      <c r="AE25" s="562"/>
      <c r="AF25" s="577"/>
      <c r="AG25" s="578"/>
      <c r="AH25" s="504"/>
      <c r="AI25" s="502">
        <v>2</v>
      </c>
      <c r="AJ25" s="503"/>
      <c r="AK25" s="504"/>
      <c r="AL25" s="502">
        <v>2</v>
      </c>
      <c r="AM25" s="503"/>
      <c r="AN25" s="744">
        <f t="shared" ref="AN25" si="24">SUM(E25+H25+K25+N25+Q25+T25+W25+Z25+AC25+AF25+AI25+AL25)</f>
        <v>16</v>
      </c>
      <c r="AO25" s="746">
        <f t="shared" ref="AO25" si="25">SUM(D26+G26+J26+M26+P26+S26+V26+Y26+AB26+AE26+AH26+AK26)</f>
        <v>38</v>
      </c>
      <c r="AP25" s="748" t="s">
        <v>206</v>
      </c>
      <c r="AQ25" s="752">
        <f t="shared" ref="AQ25" si="26">SUM(F26+I26+L26+O26+R26+U26+X26+AA26+AD26+AJ26+AM26+AG26)</f>
        <v>22</v>
      </c>
      <c r="AR25" s="757">
        <v>2</v>
      </c>
    </row>
    <row r="26" spans="1:240" ht="12.75" customHeight="1">
      <c r="A26" s="567">
        <v>10</v>
      </c>
      <c r="B26" s="741"/>
      <c r="C26" s="743"/>
      <c r="D26" s="610">
        <v>3</v>
      </c>
      <c r="E26" s="507"/>
      <c r="F26" s="508">
        <v>3</v>
      </c>
      <c r="G26" s="618">
        <v>3</v>
      </c>
      <c r="H26" s="507"/>
      <c r="I26" s="606">
        <v>3</v>
      </c>
      <c r="J26" s="512">
        <v>2</v>
      </c>
      <c r="K26" s="510"/>
      <c r="L26" s="513">
        <v>4</v>
      </c>
      <c r="M26" s="514">
        <v>4</v>
      </c>
      <c r="N26" s="515"/>
      <c r="O26" s="593">
        <v>2</v>
      </c>
      <c r="P26" s="516">
        <v>4</v>
      </c>
      <c r="Q26" s="515"/>
      <c r="R26" s="517">
        <v>1</v>
      </c>
      <c r="S26" s="514">
        <v>4</v>
      </c>
      <c r="T26" s="515"/>
      <c r="U26" s="593">
        <v>0</v>
      </c>
      <c r="V26" s="610">
        <v>3</v>
      </c>
      <c r="W26" s="507"/>
      <c r="X26" s="508">
        <v>3</v>
      </c>
      <c r="Y26" s="514">
        <v>4</v>
      </c>
      <c r="Z26" s="515"/>
      <c r="AA26" s="593">
        <v>1</v>
      </c>
      <c r="AB26" s="620">
        <v>3</v>
      </c>
      <c r="AC26" s="507"/>
      <c r="AD26" s="606">
        <v>3</v>
      </c>
      <c r="AE26" s="568"/>
      <c r="AF26" s="569"/>
      <c r="AG26" s="570"/>
      <c r="AH26" s="516">
        <v>4</v>
      </c>
      <c r="AI26" s="515"/>
      <c r="AJ26" s="517">
        <v>1</v>
      </c>
      <c r="AK26" s="516">
        <v>4</v>
      </c>
      <c r="AL26" s="515"/>
      <c r="AM26" s="517">
        <v>1</v>
      </c>
      <c r="AN26" s="745"/>
      <c r="AO26" s="747"/>
      <c r="AP26" s="749"/>
      <c r="AQ26" s="753"/>
      <c r="AR26" s="758"/>
    </row>
    <row r="27" spans="1:240" ht="12.75" customHeight="1">
      <c r="A27" s="572"/>
      <c r="B27" s="740" t="s">
        <v>41</v>
      </c>
      <c r="C27" s="742" t="s">
        <v>40</v>
      </c>
      <c r="D27" s="518"/>
      <c r="E27" s="519">
        <v>0</v>
      </c>
      <c r="F27" s="520"/>
      <c r="G27" s="619"/>
      <c r="H27" s="489">
        <v>1</v>
      </c>
      <c r="I27" s="615"/>
      <c r="J27" s="518"/>
      <c r="K27" s="519">
        <v>0</v>
      </c>
      <c r="L27" s="520"/>
      <c r="M27" s="585"/>
      <c r="N27" s="519">
        <v>0</v>
      </c>
      <c r="O27" s="522"/>
      <c r="P27" s="518"/>
      <c r="Q27" s="519">
        <v>0</v>
      </c>
      <c r="R27" s="520"/>
      <c r="S27" s="603"/>
      <c r="T27" s="502">
        <v>2</v>
      </c>
      <c r="U27" s="594"/>
      <c r="V27" s="518"/>
      <c r="W27" s="519">
        <v>0</v>
      </c>
      <c r="X27" s="520"/>
      <c r="Y27" s="585"/>
      <c r="Z27" s="519">
        <v>0</v>
      </c>
      <c r="AA27" s="522"/>
      <c r="AB27" s="576"/>
      <c r="AC27" s="493">
        <v>0</v>
      </c>
      <c r="AD27" s="493"/>
      <c r="AE27" s="576"/>
      <c r="AF27" s="493">
        <v>0</v>
      </c>
      <c r="AG27" s="493"/>
      <c r="AH27" s="562"/>
      <c r="AI27" s="577"/>
      <c r="AJ27" s="578"/>
      <c r="AK27" s="604"/>
      <c r="AL27" s="498">
        <v>2</v>
      </c>
      <c r="AM27" s="498"/>
      <c r="AN27" s="744">
        <f t="shared" ref="AN27" si="27">SUM(E27+H27+K27+N27+Q27+T27+W27+Z27+AC27+AF27+AI27+AL27)</f>
        <v>5</v>
      </c>
      <c r="AO27" s="746">
        <f t="shared" ref="AO27" si="28">SUM(D28+G28+J28+M28+P28+S28+V28+Y28+AB28+AE28+AH28+AK28)</f>
        <v>17</v>
      </c>
      <c r="AP27" s="748" t="s">
        <v>206</v>
      </c>
      <c r="AQ27" s="752">
        <f t="shared" ref="AQ27" si="29">SUM(F28+I28+L28+O28+R28+U28+X28+AA28+AD28+AJ28+AM28+AG28)</f>
        <v>39</v>
      </c>
      <c r="AR27" s="754">
        <v>11</v>
      </c>
    </row>
    <row r="28" spans="1:240" ht="12.75" customHeight="1">
      <c r="A28" s="567">
        <v>11</v>
      </c>
      <c r="B28" s="741"/>
      <c r="C28" s="743"/>
      <c r="D28" s="512">
        <v>1</v>
      </c>
      <c r="E28" s="510"/>
      <c r="F28" s="513">
        <v>4</v>
      </c>
      <c r="G28" s="618">
        <v>3</v>
      </c>
      <c r="H28" s="507"/>
      <c r="I28" s="606">
        <v>3</v>
      </c>
      <c r="J28" s="512">
        <v>1</v>
      </c>
      <c r="K28" s="510"/>
      <c r="L28" s="513">
        <v>4</v>
      </c>
      <c r="M28" s="509">
        <v>1</v>
      </c>
      <c r="N28" s="510"/>
      <c r="O28" s="511">
        <v>4</v>
      </c>
      <c r="P28" s="512">
        <v>1</v>
      </c>
      <c r="Q28" s="510"/>
      <c r="R28" s="513">
        <v>4</v>
      </c>
      <c r="S28" s="514">
        <v>4</v>
      </c>
      <c r="T28" s="515"/>
      <c r="U28" s="593">
        <v>2</v>
      </c>
      <c r="V28" s="512">
        <v>0</v>
      </c>
      <c r="W28" s="510"/>
      <c r="X28" s="513">
        <v>4</v>
      </c>
      <c r="Y28" s="509">
        <v>1</v>
      </c>
      <c r="Z28" s="510"/>
      <c r="AA28" s="511">
        <v>4</v>
      </c>
      <c r="AB28" s="571">
        <v>0</v>
      </c>
      <c r="AC28" s="510"/>
      <c r="AD28" s="511">
        <v>4</v>
      </c>
      <c r="AE28" s="571">
        <v>1</v>
      </c>
      <c r="AF28" s="510"/>
      <c r="AG28" s="511">
        <v>4</v>
      </c>
      <c r="AH28" s="568"/>
      <c r="AI28" s="569"/>
      <c r="AJ28" s="570"/>
      <c r="AK28" s="599">
        <v>4</v>
      </c>
      <c r="AL28" s="515"/>
      <c r="AM28" s="593">
        <v>2</v>
      </c>
      <c r="AN28" s="745"/>
      <c r="AO28" s="747"/>
      <c r="AP28" s="749"/>
      <c r="AQ28" s="753"/>
      <c r="AR28" s="755"/>
    </row>
    <row r="29" spans="1:240" ht="12.75" customHeight="1">
      <c r="A29" s="572"/>
      <c r="B29" s="740" t="s">
        <v>119</v>
      </c>
      <c r="C29" s="750" t="s">
        <v>17</v>
      </c>
      <c r="D29" s="518"/>
      <c r="E29" s="519">
        <v>0</v>
      </c>
      <c r="F29" s="520"/>
      <c r="G29" s="585"/>
      <c r="H29" s="519">
        <v>0</v>
      </c>
      <c r="I29" s="522"/>
      <c r="J29" s="518"/>
      <c r="K29" s="519">
        <v>0</v>
      </c>
      <c r="L29" s="520"/>
      <c r="M29" s="585"/>
      <c r="N29" s="519">
        <v>0</v>
      </c>
      <c r="O29" s="522"/>
      <c r="P29" s="518"/>
      <c r="Q29" s="519">
        <v>0</v>
      </c>
      <c r="R29" s="520"/>
      <c r="S29" s="619"/>
      <c r="T29" s="489">
        <v>1</v>
      </c>
      <c r="U29" s="615"/>
      <c r="V29" s="518"/>
      <c r="W29" s="519">
        <v>0</v>
      </c>
      <c r="X29" s="520"/>
      <c r="Y29" s="585"/>
      <c r="Z29" s="519">
        <v>0</v>
      </c>
      <c r="AA29" s="522"/>
      <c r="AB29" s="576"/>
      <c r="AC29" s="493">
        <v>0</v>
      </c>
      <c r="AD29" s="493"/>
      <c r="AE29" s="576"/>
      <c r="AF29" s="493">
        <v>0</v>
      </c>
      <c r="AG29" s="493"/>
      <c r="AH29" s="576"/>
      <c r="AI29" s="493">
        <v>0</v>
      </c>
      <c r="AJ29" s="493"/>
      <c r="AK29" s="562"/>
      <c r="AL29" s="577"/>
      <c r="AM29" s="578"/>
      <c r="AN29" s="744">
        <f t="shared" ref="AN29" si="30">SUM(E29+H29+K29+N29+Q29+T29+W29+Z29+AC29+AF29+AI29+AL29)</f>
        <v>1</v>
      </c>
      <c r="AO29" s="746">
        <f t="shared" ref="AO29" si="31">SUM(D30+G30+J30+M30+P30+S30+V30+Y30+AB30+AE30+AH30+AK30)</f>
        <v>12</v>
      </c>
      <c r="AP29" s="748" t="s">
        <v>206</v>
      </c>
      <c r="AQ29" s="752">
        <f t="shared" ref="AQ29" si="32">SUM(F30+I30+L30+O30+R30+U30+X30+AA30+AD30+AJ30+AM30+AG30)</f>
        <v>43</v>
      </c>
      <c r="AR29" s="754">
        <v>12</v>
      </c>
    </row>
    <row r="30" spans="1:240" ht="12.75" customHeight="1">
      <c r="A30" s="567">
        <v>12</v>
      </c>
      <c r="B30" s="741"/>
      <c r="C30" s="751"/>
      <c r="D30" s="512">
        <v>1</v>
      </c>
      <c r="E30" s="510"/>
      <c r="F30" s="513">
        <v>4</v>
      </c>
      <c r="G30" s="509">
        <v>0</v>
      </c>
      <c r="H30" s="510"/>
      <c r="I30" s="511">
        <v>4</v>
      </c>
      <c r="J30" s="512">
        <v>2</v>
      </c>
      <c r="K30" s="510"/>
      <c r="L30" s="513">
        <v>4</v>
      </c>
      <c r="M30" s="509">
        <v>1</v>
      </c>
      <c r="N30" s="510"/>
      <c r="O30" s="511">
        <v>4</v>
      </c>
      <c r="P30" s="512">
        <v>0</v>
      </c>
      <c r="Q30" s="510"/>
      <c r="R30" s="513">
        <v>4</v>
      </c>
      <c r="S30" s="618">
        <v>3</v>
      </c>
      <c r="T30" s="507"/>
      <c r="U30" s="606">
        <v>3</v>
      </c>
      <c r="V30" s="512">
        <v>1</v>
      </c>
      <c r="W30" s="510"/>
      <c r="X30" s="513">
        <v>4</v>
      </c>
      <c r="Y30" s="509">
        <v>0</v>
      </c>
      <c r="Z30" s="510"/>
      <c r="AA30" s="511">
        <v>4</v>
      </c>
      <c r="AB30" s="571">
        <v>1</v>
      </c>
      <c r="AC30" s="510"/>
      <c r="AD30" s="511">
        <v>4</v>
      </c>
      <c r="AE30" s="571">
        <v>1</v>
      </c>
      <c r="AF30" s="510"/>
      <c r="AG30" s="511">
        <v>4</v>
      </c>
      <c r="AH30" s="571">
        <v>2</v>
      </c>
      <c r="AI30" s="510"/>
      <c r="AJ30" s="511">
        <v>4</v>
      </c>
      <c r="AK30" s="568"/>
      <c r="AL30" s="569"/>
      <c r="AM30" s="570"/>
      <c r="AN30" s="745"/>
      <c r="AO30" s="747"/>
      <c r="AP30" s="749"/>
      <c r="AQ30" s="753"/>
      <c r="AR30" s="755"/>
    </row>
    <row r="31" spans="1:240">
      <c r="AO31" s="621">
        <v>353</v>
      </c>
      <c r="AP31" s="621"/>
      <c r="AQ31" s="621">
        <v>353</v>
      </c>
    </row>
    <row r="32" spans="1:240" s="475" customFormat="1">
      <c r="A32" s="213"/>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4"/>
      <c r="AL32" s="214"/>
      <c r="AM32" s="214"/>
      <c r="AN32" s="214"/>
      <c r="AO32" s="215"/>
      <c r="AP32" s="215"/>
      <c r="AQ32" s="215" t="s">
        <v>262</v>
      </c>
      <c r="AR32" s="215"/>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0"/>
      <c r="BS32" s="210"/>
      <c r="BT32" s="210"/>
      <c r="BU32" s="210"/>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c r="EO32" s="210"/>
      <c r="EP32" s="210"/>
      <c r="EQ32" s="210"/>
      <c r="ER32" s="210"/>
      <c r="ES32" s="210"/>
      <c r="ET32" s="210"/>
      <c r="EU32" s="210"/>
      <c r="EV32" s="210"/>
      <c r="EW32" s="210"/>
      <c r="EX32" s="210"/>
      <c r="EY32" s="210"/>
      <c r="EZ32" s="210"/>
      <c r="FA32" s="210"/>
      <c r="FB32" s="210"/>
      <c r="FC32" s="210"/>
      <c r="FD32" s="210"/>
      <c r="FE32" s="210"/>
      <c r="FF32" s="210"/>
      <c r="FG32" s="210"/>
      <c r="FH32" s="210"/>
      <c r="FI32" s="210"/>
      <c r="FJ32" s="210"/>
      <c r="FK32" s="210"/>
      <c r="FL32" s="210"/>
      <c r="FM32" s="210"/>
      <c r="FN32" s="210"/>
      <c r="FO32" s="210"/>
      <c r="FP32" s="210"/>
      <c r="FQ32" s="210"/>
      <c r="FR32" s="210"/>
      <c r="FS32" s="210"/>
      <c r="FT32" s="210"/>
      <c r="FU32" s="210"/>
      <c r="FV32" s="210"/>
      <c r="FW32" s="210"/>
      <c r="FX32" s="210"/>
      <c r="FY32" s="210"/>
      <c r="FZ32" s="210"/>
      <c r="GA32" s="210"/>
      <c r="GB32" s="210"/>
      <c r="GC32" s="210"/>
      <c r="GD32" s="210"/>
      <c r="GE32" s="210"/>
      <c r="GF32" s="210"/>
      <c r="GG32" s="210"/>
      <c r="GH32" s="210"/>
      <c r="GI32" s="210"/>
      <c r="GJ32" s="210"/>
      <c r="GK32" s="210"/>
      <c r="GL32" s="210"/>
      <c r="GM32" s="210"/>
      <c r="GN32" s="210"/>
      <c r="GO32" s="210"/>
      <c r="GP32" s="210"/>
      <c r="GQ32" s="210"/>
      <c r="GR32" s="210"/>
      <c r="GS32" s="210"/>
      <c r="GT32" s="210"/>
      <c r="GU32" s="210"/>
      <c r="GV32" s="210"/>
      <c r="GW32" s="210"/>
      <c r="GX32" s="210"/>
      <c r="GY32" s="210"/>
      <c r="GZ32" s="210"/>
      <c r="HA32" s="210"/>
      <c r="HB32" s="210"/>
      <c r="HC32" s="210"/>
      <c r="HD32" s="210"/>
      <c r="HE32" s="210"/>
      <c r="HF32" s="210"/>
      <c r="HG32" s="210"/>
      <c r="HH32" s="210"/>
      <c r="HI32" s="210"/>
      <c r="HJ32" s="210"/>
      <c r="HK32" s="210"/>
      <c r="HL32" s="210"/>
      <c r="HM32" s="210"/>
      <c r="HN32" s="210"/>
      <c r="HO32" s="210"/>
      <c r="HP32" s="210"/>
      <c r="HQ32" s="210"/>
      <c r="HR32" s="210"/>
      <c r="HS32" s="210"/>
      <c r="HT32" s="210"/>
      <c r="HU32" s="210"/>
      <c r="HV32" s="210"/>
      <c r="HW32" s="210"/>
      <c r="HX32" s="210"/>
      <c r="HY32" s="210"/>
      <c r="HZ32" s="210"/>
      <c r="IA32" s="210"/>
      <c r="IB32" s="210"/>
      <c r="IC32" s="210"/>
      <c r="ID32" s="210"/>
      <c r="IE32" s="210"/>
      <c r="IF32" s="210"/>
    </row>
    <row r="33" spans="1:240" s="475" customFormat="1">
      <c r="A33" s="213"/>
      <c r="B33" s="210"/>
      <c r="C33" s="210"/>
      <c r="D33" s="210"/>
      <c r="E33" s="210"/>
      <c r="F33" s="210"/>
      <c r="G33" s="210"/>
      <c r="H33" s="214"/>
      <c r="I33" s="215"/>
      <c r="J33" s="216"/>
      <c r="K33" s="214"/>
      <c r="L33" s="215"/>
      <c r="M33" s="216"/>
      <c r="N33" s="214"/>
      <c r="O33" s="215"/>
      <c r="P33" s="216"/>
      <c r="Q33" s="214"/>
      <c r="R33" s="215"/>
      <c r="S33" s="216"/>
      <c r="T33" s="214"/>
      <c r="U33" s="215"/>
      <c r="V33" s="216"/>
      <c r="W33" s="214"/>
      <c r="X33" s="215"/>
      <c r="Y33" s="216"/>
      <c r="Z33" s="216"/>
      <c r="AA33" s="215"/>
      <c r="AB33" s="215"/>
      <c r="AC33" s="215"/>
      <c r="AD33" s="215"/>
      <c r="AE33" s="215"/>
      <c r="AF33" s="215"/>
      <c r="AG33" s="215"/>
      <c r="AH33" s="215"/>
      <c r="AI33" s="215"/>
      <c r="AJ33" s="215"/>
      <c r="AK33" s="214"/>
      <c r="AL33" s="214"/>
      <c r="AM33" s="214"/>
      <c r="AN33" s="214"/>
      <c r="AO33" s="215"/>
      <c r="AP33" s="215"/>
      <c r="AQ33" s="215"/>
      <c r="AR33" s="215"/>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1"/>
      <c r="DN33" s="211"/>
      <c r="DO33" s="211"/>
      <c r="DP33" s="211"/>
      <c r="DQ33" s="211"/>
      <c r="DR33" s="211"/>
      <c r="DS33" s="211"/>
      <c r="DT33" s="211"/>
      <c r="DU33" s="211"/>
      <c r="DV33" s="211"/>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row>
    <row r="34" spans="1:240" s="475" customFormat="1">
      <c r="A34" s="213"/>
      <c r="B34" s="210"/>
      <c r="C34" s="210"/>
      <c r="D34" s="210"/>
      <c r="E34" s="210"/>
      <c r="F34" s="210"/>
      <c r="G34" s="210"/>
      <c r="H34" s="214"/>
      <c r="I34" s="210"/>
      <c r="J34" s="216"/>
      <c r="K34" s="214"/>
      <c r="L34" s="215"/>
      <c r="M34" s="216"/>
      <c r="N34" s="214"/>
      <c r="O34" s="215"/>
      <c r="P34" s="216"/>
      <c r="Q34" s="214"/>
      <c r="R34" s="215"/>
      <c r="S34" s="216"/>
      <c r="T34" s="214"/>
      <c r="U34" s="215"/>
      <c r="V34" s="216"/>
      <c r="W34" s="214"/>
      <c r="X34" s="215"/>
      <c r="Y34" s="216"/>
      <c r="Z34" s="216"/>
      <c r="AA34" s="215"/>
      <c r="AB34" s="215"/>
      <c r="AC34" s="215"/>
      <c r="AD34" s="215"/>
      <c r="AE34" s="215"/>
      <c r="AF34" s="215"/>
      <c r="AG34" s="215"/>
      <c r="AH34" s="215"/>
      <c r="AI34" s="215"/>
      <c r="AJ34" s="215"/>
      <c r="AK34" s="214"/>
      <c r="AL34" s="214"/>
      <c r="AM34" s="214"/>
      <c r="AN34" s="214"/>
      <c r="AO34" s="215"/>
      <c r="AP34" s="215"/>
      <c r="AQ34" s="215"/>
      <c r="AR34" s="215"/>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1"/>
      <c r="DN34" s="211"/>
      <c r="DO34" s="211"/>
      <c r="DP34" s="211"/>
      <c r="DQ34" s="211"/>
      <c r="DR34" s="211"/>
      <c r="DS34" s="211"/>
      <c r="DT34" s="211"/>
      <c r="DU34" s="211"/>
      <c r="DV34" s="211"/>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row>
    <row r="35" spans="1:240" s="475" customFormat="1">
      <c r="A35" s="213"/>
      <c r="B35" s="210"/>
      <c r="C35" s="210"/>
      <c r="D35" s="210"/>
      <c r="E35" s="210"/>
      <c r="F35" s="210"/>
      <c r="G35" s="210"/>
      <c r="H35" s="214"/>
      <c r="I35" s="215"/>
      <c r="J35" s="216"/>
      <c r="K35" s="214"/>
      <c r="L35" s="215"/>
      <c r="M35" s="216"/>
      <c r="N35" s="214"/>
      <c r="O35" s="215"/>
      <c r="P35" s="216"/>
      <c r="Q35" s="214"/>
      <c r="R35" s="215"/>
      <c r="S35" s="216"/>
      <c r="T35" s="214"/>
      <c r="U35" s="215"/>
      <c r="V35" s="216"/>
      <c r="W35" s="214"/>
      <c r="X35" s="215"/>
      <c r="Y35" s="216"/>
      <c r="Z35" s="216"/>
      <c r="AA35" s="215"/>
      <c r="AB35" s="215"/>
      <c r="AC35" s="215"/>
      <c r="AD35" s="215"/>
      <c r="AE35" s="215"/>
      <c r="AF35" s="215"/>
      <c r="AG35" s="215"/>
      <c r="AH35" s="215"/>
      <c r="AI35" s="215"/>
      <c r="AJ35" s="215"/>
      <c r="AK35" s="214"/>
      <c r="AL35" s="214"/>
      <c r="AM35" s="214"/>
      <c r="AN35" s="214"/>
      <c r="AO35" s="215"/>
      <c r="AP35" s="215"/>
      <c r="AQ35" s="215"/>
      <c r="AR35" s="215"/>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1"/>
      <c r="DN35" s="211"/>
      <c r="DO35" s="211"/>
      <c r="DP35" s="211"/>
      <c r="DQ35" s="211"/>
      <c r="DR35" s="211"/>
      <c r="DS35" s="211"/>
      <c r="DT35" s="211"/>
      <c r="DU35" s="211"/>
      <c r="DV35" s="211"/>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row>
    <row r="36" spans="1:240" s="475" customFormat="1">
      <c r="A36" s="213"/>
      <c r="B36" s="210"/>
      <c r="C36" s="210"/>
      <c r="D36" s="210"/>
      <c r="E36" s="210"/>
      <c r="F36" s="210"/>
      <c r="G36" s="210"/>
      <c r="H36" s="214"/>
      <c r="I36" s="215"/>
      <c r="J36" s="216"/>
      <c r="K36" s="214"/>
      <c r="L36" s="215"/>
      <c r="M36" s="216"/>
      <c r="N36" s="214"/>
      <c r="O36" s="215"/>
      <c r="P36" s="216"/>
      <c r="Q36" s="214"/>
      <c r="R36" s="215"/>
      <c r="S36" s="216"/>
      <c r="T36" s="214"/>
      <c r="U36" s="215"/>
      <c r="V36" s="216"/>
      <c r="W36" s="214"/>
      <c r="X36" s="215"/>
      <c r="Y36" s="216"/>
      <c r="Z36" s="216"/>
      <c r="AA36" s="215"/>
      <c r="AB36" s="215"/>
      <c r="AC36" s="215"/>
      <c r="AD36" s="215"/>
      <c r="AE36" s="215"/>
      <c r="AF36" s="215"/>
      <c r="AG36" s="215"/>
      <c r="AH36" s="215"/>
      <c r="AI36" s="215"/>
      <c r="AJ36" s="215"/>
      <c r="AK36" s="214"/>
      <c r="AL36" s="214"/>
      <c r="AM36" s="214"/>
      <c r="AN36" s="214"/>
      <c r="AO36" s="215"/>
      <c r="AP36" s="215"/>
      <c r="AQ36" s="215"/>
      <c r="AR36" s="215"/>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c r="CB36" s="211"/>
      <c r="CC36" s="211"/>
      <c r="CD36" s="211"/>
      <c r="CE36" s="211"/>
      <c r="CF36" s="211"/>
      <c r="CG36" s="211"/>
      <c r="CH36" s="211"/>
      <c r="CI36" s="211"/>
      <c r="CJ36" s="211"/>
      <c r="CK36" s="211"/>
      <c r="CL36" s="211"/>
      <c r="CM36" s="211"/>
      <c r="CN36" s="211"/>
      <c r="CO36" s="211"/>
      <c r="CP36" s="211"/>
      <c r="CQ36" s="211"/>
      <c r="CR36" s="211"/>
      <c r="CS36" s="211"/>
      <c r="CT36" s="211"/>
      <c r="CU36" s="211"/>
      <c r="CV36" s="211"/>
      <c r="CW36" s="211"/>
      <c r="CX36" s="211"/>
      <c r="CY36" s="211"/>
      <c r="CZ36" s="211"/>
      <c r="DA36" s="211"/>
      <c r="DB36" s="211"/>
      <c r="DC36" s="211"/>
      <c r="DD36" s="211"/>
      <c r="DE36" s="211"/>
      <c r="DF36" s="211"/>
      <c r="DG36" s="211"/>
      <c r="DH36" s="211"/>
      <c r="DI36" s="211"/>
      <c r="DJ36" s="211"/>
      <c r="DK36" s="211"/>
      <c r="DL36" s="211"/>
      <c r="DM36" s="211"/>
      <c r="DN36" s="211"/>
      <c r="DO36" s="211"/>
      <c r="DP36" s="211"/>
      <c r="DQ36" s="211"/>
      <c r="DR36" s="211"/>
      <c r="DS36" s="211"/>
      <c r="DT36" s="211"/>
      <c r="DU36" s="211"/>
      <c r="DV36" s="211"/>
      <c r="DW36" s="211"/>
      <c r="DX36" s="211"/>
      <c r="DY36" s="211"/>
      <c r="DZ36" s="211"/>
      <c r="EA36" s="211"/>
      <c r="EB36" s="211"/>
      <c r="EC36" s="211"/>
      <c r="ED36" s="211"/>
      <c r="EE36" s="211"/>
      <c r="EF36" s="211"/>
      <c r="EG36" s="211"/>
      <c r="EH36" s="211"/>
      <c r="EI36" s="211"/>
      <c r="EJ36" s="211"/>
      <c r="EK36" s="211"/>
      <c r="EL36" s="211"/>
      <c r="EM36" s="211"/>
      <c r="EN36" s="211"/>
      <c r="EO36" s="211"/>
      <c r="EP36" s="211"/>
      <c r="EQ36" s="211"/>
      <c r="ER36" s="211"/>
      <c r="ES36" s="211"/>
      <c r="ET36" s="211"/>
      <c r="EU36" s="211"/>
      <c r="EV36" s="211"/>
      <c r="EW36" s="211"/>
      <c r="EX36" s="211"/>
      <c r="EY36" s="211"/>
      <c r="EZ36" s="211"/>
      <c r="FA36" s="211"/>
      <c r="FB36" s="211"/>
      <c r="FC36" s="211"/>
      <c r="FD36" s="211"/>
      <c r="FE36" s="211"/>
      <c r="FF36" s="211"/>
      <c r="FG36" s="211"/>
      <c r="FH36" s="211"/>
      <c r="FI36" s="211"/>
      <c r="FJ36" s="211"/>
      <c r="FK36" s="211"/>
      <c r="FL36" s="211"/>
      <c r="FM36" s="211"/>
      <c r="FN36" s="211"/>
      <c r="FO36" s="211"/>
      <c r="FP36" s="211"/>
      <c r="FQ36" s="211"/>
      <c r="FR36" s="212"/>
      <c r="FS36" s="212"/>
      <c r="FT36" s="212"/>
      <c r="FU36" s="212"/>
      <c r="FV36" s="212"/>
      <c r="FW36" s="212"/>
      <c r="FX36" s="212"/>
      <c r="FY36" s="212"/>
      <c r="FZ36" s="212"/>
      <c r="GA36" s="212"/>
      <c r="GB36" s="212"/>
      <c r="GC36" s="212"/>
      <c r="GD36" s="212"/>
      <c r="GE36" s="212"/>
      <c r="GF36" s="212"/>
      <c r="GG36" s="212"/>
      <c r="GH36" s="212"/>
      <c r="GI36" s="212"/>
      <c r="GJ36" s="212"/>
      <c r="GK36" s="212"/>
      <c r="GL36" s="212"/>
      <c r="GM36" s="212"/>
      <c r="GN36" s="212"/>
      <c r="GO36" s="212"/>
      <c r="GP36" s="212"/>
      <c r="GQ36" s="212"/>
      <c r="GR36" s="212"/>
      <c r="GS36" s="212"/>
      <c r="GT36" s="212"/>
      <c r="GU36" s="212"/>
      <c r="GV36" s="212"/>
      <c r="GW36" s="212"/>
      <c r="GX36" s="212"/>
      <c r="GY36" s="212"/>
      <c r="GZ36" s="212"/>
      <c r="HA36" s="212"/>
      <c r="HB36" s="212"/>
      <c r="HC36" s="212"/>
      <c r="HD36" s="212"/>
      <c r="HE36" s="212"/>
      <c r="HF36" s="212"/>
      <c r="HG36" s="212"/>
      <c r="HH36" s="212"/>
      <c r="HI36" s="212"/>
      <c r="HJ36" s="212"/>
      <c r="HK36" s="212"/>
      <c r="HL36" s="212"/>
      <c r="HM36" s="212"/>
      <c r="HN36" s="212"/>
      <c r="HO36" s="212"/>
      <c r="HP36" s="212"/>
      <c r="HQ36" s="212"/>
      <c r="HR36" s="212"/>
      <c r="HS36" s="212"/>
      <c r="HT36" s="212"/>
      <c r="HU36" s="212"/>
      <c r="HV36" s="212"/>
      <c r="HW36" s="212"/>
      <c r="HX36" s="212"/>
      <c r="HY36" s="212"/>
      <c r="HZ36" s="212"/>
      <c r="IA36" s="212"/>
      <c r="IB36" s="212"/>
      <c r="IC36" s="212"/>
      <c r="ID36" s="212"/>
      <c r="IE36" s="212"/>
      <c r="IF36" s="212"/>
    </row>
    <row r="37" spans="1:240" s="475" customFormat="1">
      <c r="A37" s="217"/>
      <c r="B37" s="217" t="s">
        <v>200</v>
      </c>
      <c r="C37" s="210"/>
      <c r="D37" s="218"/>
      <c r="E37" s="218"/>
      <c r="F37" s="218"/>
      <c r="G37" s="218"/>
      <c r="H37" s="218"/>
      <c r="I37" s="218"/>
      <c r="J37" s="218"/>
      <c r="K37" s="218"/>
      <c r="L37" s="218"/>
      <c r="M37" s="216"/>
      <c r="N37" s="214"/>
      <c r="O37" s="215"/>
      <c r="P37" s="216"/>
      <c r="Q37" s="214"/>
      <c r="R37" s="215"/>
      <c r="S37" s="216"/>
      <c r="T37" s="214"/>
      <c r="U37" s="215"/>
      <c r="V37" s="214"/>
      <c r="W37" s="214"/>
      <c r="X37" s="215"/>
      <c r="Y37" s="216"/>
      <c r="Z37" s="214"/>
      <c r="AA37" s="215"/>
      <c r="AB37" s="215"/>
      <c r="AC37" s="215"/>
      <c r="AD37" s="215"/>
      <c r="AE37" s="215"/>
      <c r="AF37" s="215"/>
      <c r="AG37" s="215"/>
      <c r="AH37" s="215"/>
      <c r="AI37" s="215"/>
      <c r="AJ37" s="215"/>
      <c r="AK37" s="214"/>
      <c r="AL37" s="214"/>
      <c r="AM37" s="214"/>
      <c r="AN37" s="214"/>
      <c r="AO37" s="215"/>
      <c r="AP37" s="215"/>
      <c r="AQ37" s="215"/>
      <c r="AR37" s="215"/>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1"/>
      <c r="BR37" s="211"/>
      <c r="BS37" s="211"/>
      <c r="BT37" s="211"/>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1"/>
      <c r="DO37" s="211"/>
      <c r="DP37" s="211"/>
      <c r="DQ37" s="211"/>
      <c r="DR37" s="211"/>
      <c r="DS37" s="211"/>
      <c r="DT37" s="211"/>
      <c r="DU37" s="211"/>
      <c r="DV37" s="211"/>
      <c r="DW37" s="211"/>
      <c r="DX37" s="211"/>
      <c r="DY37" s="211"/>
      <c r="DZ37" s="211"/>
      <c r="EA37" s="211"/>
      <c r="EB37" s="211"/>
      <c r="EC37" s="211"/>
      <c r="ED37" s="211"/>
      <c r="EE37" s="211"/>
      <c r="EF37" s="211"/>
      <c r="EG37" s="211"/>
      <c r="EH37" s="211"/>
      <c r="EI37" s="211"/>
      <c r="EJ37" s="211"/>
      <c r="EK37" s="211"/>
      <c r="EL37" s="211"/>
      <c r="EM37" s="211"/>
      <c r="EN37" s="211"/>
      <c r="EO37" s="211"/>
      <c r="EP37" s="211"/>
      <c r="EQ37" s="211"/>
      <c r="ER37" s="211"/>
      <c r="ES37" s="211"/>
      <c r="ET37" s="211"/>
      <c r="EU37" s="211"/>
      <c r="EV37" s="211"/>
      <c r="EW37" s="211"/>
      <c r="EX37" s="211"/>
      <c r="EY37" s="211"/>
      <c r="EZ37" s="211"/>
      <c r="FA37" s="211"/>
      <c r="FB37" s="211"/>
      <c r="FC37" s="211"/>
      <c r="FD37" s="211"/>
      <c r="FE37" s="211"/>
      <c r="FF37" s="211"/>
      <c r="FG37" s="211"/>
      <c r="FH37" s="211"/>
      <c r="FI37" s="211"/>
      <c r="FJ37" s="211"/>
      <c r="FK37" s="211"/>
      <c r="FL37" s="211"/>
      <c r="FM37" s="211"/>
      <c r="FN37" s="211"/>
      <c r="FO37" s="211"/>
      <c r="FP37" s="211"/>
      <c r="FQ37" s="211"/>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row>
    <row r="38" spans="1:240">
      <c r="AQ38" s="328"/>
      <c r="AR38" s="560"/>
      <c r="AS38" s="560"/>
      <c r="AX38" s="560"/>
      <c r="AY38" s="560"/>
      <c r="AZ38" s="560"/>
      <c r="BA38" s="560"/>
      <c r="BB38" s="560"/>
    </row>
    <row r="39" spans="1:240">
      <c r="AR39" s="560"/>
      <c r="AS39" s="560"/>
    </row>
    <row r="40" spans="1:240">
      <c r="AR40" s="560"/>
      <c r="AS40" s="560"/>
    </row>
    <row r="41" spans="1:240">
      <c r="AR41" s="560"/>
      <c r="AS41" s="560"/>
    </row>
    <row r="42" spans="1:240">
      <c r="AR42" s="560"/>
      <c r="AS42" s="560"/>
    </row>
    <row r="43" spans="1:240">
      <c r="AR43" s="560"/>
      <c r="AS43" s="560"/>
    </row>
    <row r="44" spans="1:240">
      <c r="AR44" s="560"/>
      <c r="AS44" s="560"/>
    </row>
    <row r="45" spans="1:240">
      <c r="AR45" s="560"/>
      <c r="AS45" s="560"/>
    </row>
    <row r="48" spans="1:240">
      <c r="AR48" s="560"/>
      <c r="AS48" s="560"/>
    </row>
    <row r="49" spans="44:45">
      <c r="AR49" s="560"/>
      <c r="AS49" s="560"/>
    </row>
    <row r="50" spans="44:45">
      <c r="AR50" s="560"/>
      <c r="AS50" s="560"/>
    </row>
    <row r="51" spans="44:45">
      <c r="AR51" s="560"/>
      <c r="AS51" s="560"/>
    </row>
    <row r="52" spans="44:45">
      <c r="AR52" s="560"/>
      <c r="AS52" s="560"/>
    </row>
    <row r="53" spans="44:45">
      <c r="AR53" s="560"/>
      <c r="AS53" s="560"/>
    </row>
    <row r="54" spans="44:45">
      <c r="AR54" s="560"/>
      <c r="AS54" s="560"/>
    </row>
    <row r="55" spans="44:45">
      <c r="AR55" s="560"/>
      <c r="AS55" s="560"/>
    </row>
  </sheetData>
  <protectedRanges>
    <protectedRange sqref="D1" name="Diapazons1_6_1_1_1_1"/>
    <protectedRange sqref="N33:N37" name="Diapazons4_1"/>
    <protectedRange sqref="R33:Z37" name="Diapazons2_1"/>
    <protectedRange sqref="I33:I37 M33:N37 B37 A33:A37 D33:F37 B33:C36" name="Diapazons1_9_2_1"/>
    <protectedRange sqref="L33:L37" name="Diapazons3_1"/>
  </protectedRanges>
  <mergeCells count="86">
    <mergeCell ref="AR29:AR30"/>
    <mergeCell ref="AR17:AR18"/>
    <mergeCell ref="AR19:AR20"/>
    <mergeCell ref="AR21:AR22"/>
    <mergeCell ref="AR23:AR24"/>
    <mergeCell ref="AR25:AR26"/>
    <mergeCell ref="AR27:AR28"/>
    <mergeCell ref="D1:AL2"/>
    <mergeCell ref="AR7:AR8"/>
    <mergeCell ref="AR9:AR10"/>
    <mergeCell ref="AR11:AR12"/>
    <mergeCell ref="AR13:AR14"/>
    <mergeCell ref="AQ13:AQ14"/>
    <mergeCell ref="AQ11:AQ12"/>
    <mergeCell ref="AQ9:AQ10"/>
    <mergeCell ref="AO6:AQ6"/>
    <mergeCell ref="AQ7:AQ8"/>
    <mergeCell ref="AR15:AR16"/>
    <mergeCell ref="B29:B30"/>
    <mergeCell ref="C29:C30"/>
    <mergeCell ref="AN29:AN30"/>
    <mergeCell ref="AO29:AO30"/>
    <mergeCell ref="AP29:AP30"/>
    <mergeCell ref="AQ29:AQ30"/>
    <mergeCell ref="B27:B28"/>
    <mergeCell ref="C27:C28"/>
    <mergeCell ref="AN27:AN28"/>
    <mergeCell ref="AO27:AO28"/>
    <mergeCell ref="AP27:AP28"/>
    <mergeCell ref="AQ27:AQ28"/>
    <mergeCell ref="B25:B26"/>
    <mergeCell ref="C25:C26"/>
    <mergeCell ref="AN25:AN26"/>
    <mergeCell ref="AO25:AO26"/>
    <mergeCell ref="AP25:AP26"/>
    <mergeCell ref="AQ25:AQ26"/>
    <mergeCell ref="B23:B24"/>
    <mergeCell ref="C23:C24"/>
    <mergeCell ref="AN23:AN24"/>
    <mergeCell ref="AO23:AO24"/>
    <mergeCell ref="AP23:AP24"/>
    <mergeCell ref="AQ23:AQ24"/>
    <mergeCell ref="AQ21:AQ22"/>
    <mergeCell ref="B19:B20"/>
    <mergeCell ref="C19:C20"/>
    <mergeCell ref="AN19:AN20"/>
    <mergeCell ref="AO19:AO20"/>
    <mergeCell ref="AP19:AP20"/>
    <mergeCell ref="AQ19:AQ20"/>
    <mergeCell ref="B21:B22"/>
    <mergeCell ref="C21:C22"/>
    <mergeCell ref="AN21:AN22"/>
    <mergeCell ref="AO21:AO22"/>
    <mergeCell ref="AP21:AP22"/>
    <mergeCell ref="AQ17:AQ18"/>
    <mergeCell ref="B15:B16"/>
    <mergeCell ref="C15:C16"/>
    <mergeCell ref="AN15:AN16"/>
    <mergeCell ref="AO15:AO16"/>
    <mergeCell ref="AP15:AP16"/>
    <mergeCell ref="AQ15:AQ16"/>
    <mergeCell ref="B17:B18"/>
    <mergeCell ref="C17:C18"/>
    <mergeCell ref="AN17:AN18"/>
    <mergeCell ref="AO17:AO18"/>
    <mergeCell ref="AP17:AP18"/>
    <mergeCell ref="B13:B14"/>
    <mergeCell ref="C13:C14"/>
    <mergeCell ref="AN13:AN14"/>
    <mergeCell ref="AO13:AO14"/>
    <mergeCell ref="AP13:AP14"/>
    <mergeCell ref="B11:B12"/>
    <mergeCell ref="C11:C12"/>
    <mergeCell ref="AN11:AN12"/>
    <mergeCell ref="AO11:AO12"/>
    <mergeCell ref="AP11:AP12"/>
    <mergeCell ref="B9:B10"/>
    <mergeCell ref="C9:C10"/>
    <mergeCell ref="AN9:AN10"/>
    <mergeCell ref="AO9:AO10"/>
    <mergeCell ref="AP9:AP10"/>
    <mergeCell ref="B7:B8"/>
    <mergeCell ref="C7:C8"/>
    <mergeCell ref="AN7:AN8"/>
    <mergeCell ref="AO7:AO8"/>
    <mergeCell ref="AP7:AP8"/>
  </mergeCells>
  <conditionalFormatting sqref="G33:G36">
    <cfRule type="expression" dxfId="1057" priority="88" stopIfTrue="1">
      <formula>A33=0</formula>
    </cfRule>
  </conditionalFormatting>
  <conditionalFormatting sqref="H33:H36">
    <cfRule type="expression" dxfId="1056" priority="87" stopIfTrue="1">
      <formula>A33=0</formula>
    </cfRule>
  </conditionalFormatting>
  <conditionalFormatting sqref="J33:J36">
    <cfRule type="expression" dxfId="1055" priority="86" stopIfTrue="1">
      <formula>A33=0</formula>
    </cfRule>
  </conditionalFormatting>
  <conditionalFormatting sqref="R33:R37">
    <cfRule type="expression" dxfId="1054" priority="84" stopIfTrue="1">
      <formula>A33=0</formula>
    </cfRule>
    <cfRule type="expression" dxfId="1053" priority="85" stopIfTrue="1">
      <formula>R33=99</formula>
    </cfRule>
  </conditionalFormatting>
  <conditionalFormatting sqref="O33:O37 AA33:AA37">
    <cfRule type="expression" dxfId="1052" priority="83" stopIfTrue="1">
      <formula>A33=0</formula>
    </cfRule>
  </conditionalFormatting>
  <conditionalFormatting sqref="P33:P37">
    <cfRule type="expression" dxfId="1051" priority="82" stopIfTrue="1">
      <formula>A33=0</formula>
    </cfRule>
  </conditionalFormatting>
  <conditionalFormatting sqref="S33:S37">
    <cfRule type="expression" dxfId="1050" priority="81" stopIfTrue="1">
      <formula>A33=0</formula>
    </cfRule>
  </conditionalFormatting>
  <conditionalFormatting sqref="W33:W37">
    <cfRule type="expression" dxfId="1049" priority="80" stopIfTrue="1">
      <formula>A33=0</formula>
    </cfRule>
  </conditionalFormatting>
  <conditionalFormatting sqref="Y33:Y37">
    <cfRule type="expression" dxfId="1048" priority="79" stopIfTrue="1">
      <formula>A33=0</formula>
    </cfRule>
  </conditionalFormatting>
  <conditionalFormatting sqref="D33:D36">
    <cfRule type="expression" dxfId="1047" priority="76" stopIfTrue="1">
      <formula>L33=1</formula>
    </cfRule>
    <cfRule type="expression" dxfId="1046" priority="77" stopIfTrue="1">
      <formula>L33=2</formula>
    </cfRule>
    <cfRule type="expression" dxfId="1045" priority="78" stopIfTrue="1">
      <formula>L33=3</formula>
    </cfRule>
  </conditionalFormatting>
  <conditionalFormatting sqref="T33:T37">
    <cfRule type="expression" dxfId="1044" priority="74" stopIfTrue="1">
      <formula>A33=0</formula>
    </cfRule>
    <cfRule type="expression" dxfId="1043" priority="75" stopIfTrue="1">
      <formula>T33=99</formula>
    </cfRule>
  </conditionalFormatting>
  <conditionalFormatting sqref="V33:V36">
    <cfRule type="expression" dxfId="1042" priority="72" stopIfTrue="1">
      <formula>A33=0</formula>
    </cfRule>
    <cfRule type="expression" dxfId="1041" priority="73" stopIfTrue="1">
      <formula>V33=99</formula>
    </cfRule>
  </conditionalFormatting>
  <conditionalFormatting sqref="X33:X37">
    <cfRule type="expression" dxfId="1040" priority="70" stopIfTrue="1">
      <formula>A33=0</formula>
    </cfRule>
    <cfRule type="expression" dxfId="1039" priority="71" stopIfTrue="1">
      <formula>X33=99</formula>
    </cfRule>
  </conditionalFormatting>
  <conditionalFormatting sqref="Z33:Z36">
    <cfRule type="expression" dxfId="1038" priority="68" stopIfTrue="1">
      <formula>A33=0</formula>
    </cfRule>
    <cfRule type="expression" dxfId="1037" priority="69" stopIfTrue="1">
      <formula>Z33=99</formula>
    </cfRule>
  </conditionalFormatting>
  <conditionalFormatting sqref="M33:M37">
    <cfRule type="expression" dxfId="1036" priority="67" stopIfTrue="1">
      <formula>A33=0</formula>
    </cfRule>
  </conditionalFormatting>
  <conditionalFormatting sqref="L33:L36">
    <cfRule type="cellIs" dxfId="1035" priority="64" stopIfTrue="1" operator="equal">
      <formula>1</formula>
    </cfRule>
    <cfRule type="cellIs" dxfId="1034" priority="65" stopIfTrue="1" operator="equal">
      <formula>2</formula>
    </cfRule>
    <cfRule type="cellIs" dxfId="1033" priority="66" stopIfTrue="1" operator="equal">
      <formula>3</formula>
    </cfRule>
  </conditionalFormatting>
  <conditionalFormatting sqref="G33:G35">
    <cfRule type="expression" dxfId="1032" priority="63" stopIfTrue="1">
      <formula>A33=0</formula>
    </cfRule>
  </conditionalFormatting>
  <conditionalFormatting sqref="H33:H36">
    <cfRule type="expression" dxfId="1031" priority="62" stopIfTrue="1">
      <formula>A33=0</formula>
    </cfRule>
  </conditionalFormatting>
  <conditionalFormatting sqref="J33:J35">
    <cfRule type="expression" dxfId="1030" priority="61" stopIfTrue="1">
      <formula>A33=0</formula>
    </cfRule>
  </conditionalFormatting>
  <conditionalFormatting sqref="R33:R35">
    <cfRule type="expression" dxfId="1029" priority="59" stopIfTrue="1">
      <formula>A33=0</formula>
    </cfRule>
    <cfRule type="expression" dxfId="1028" priority="60" stopIfTrue="1">
      <formula>R33=99</formula>
    </cfRule>
  </conditionalFormatting>
  <conditionalFormatting sqref="O33:O35">
    <cfRule type="expression" dxfId="1027" priority="58" stopIfTrue="1">
      <formula>A33=0</formula>
    </cfRule>
  </conditionalFormatting>
  <conditionalFormatting sqref="P33:P35">
    <cfRule type="expression" dxfId="1026" priority="57" stopIfTrue="1">
      <formula>A33=0</formula>
    </cfRule>
  </conditionalFormatting>
  <conditionalFormatting sqref="Q33:Q37">
    <cfRule type="expression" dxfId="1025" priority="56" stopIfTrue="1">
      <formula>A33=0</formula>
    </cfRule>
  </conditionalFormatting>
  <conditionalFormatting sqref="S33:S35">
    <cfRule type="expression" dxfId="1024" priority="55" stopIfTrue="1">
      <formula>A33=0</formula>
    </cfRule>
  </conditionalFormatting>
  <conditionalFormatting sqref="U33:U37">
    <cfRule type="expression" dxfId="1023" priority="54" stopIfTrue="1">
      <formula>A33=0</formula>
    </cfRule>
  </conditionalFormatting>
  <conditionalFormatting sqref="W33:W35">
    <cfRule type="expression" dxfId="1022" priority="53" stopIfTrue="1">
      <formula>A33=0</formula>
    </cfRule>
  </conditionalFormatting>
  <conditionalFormatting sqref="Y33:Y35">
    <cfRule type="expression" dxfId="1021" priority="52" stopIfTrue="1">
      <formula>A33=0</formula>
    </cfRule>
  </conditionalFormatting>
  <conditionalFormatting sqref="D33:D35">
    <cfRule type="expression" dxfId="1020" priority="49" stopIfTrue="1">
      <formula>L33=1</formula>
    </cfRule>
    <cfRule type="expression" dxfId="1019" priority="50" stopIfTrue="1">
      <formula>L33=2</formula>
    </cfRule>
    <cfRule type="expression" dxfId="1018" priority="51" stopIfTrue="1">
      <formula>L33=3</formula>
    </cfRule>
  </conditionalFormatting>
  <conditionalFormatting sqref="T33:T35">
    <cfRule type="expression" dxfId="1017" priority="47" stopIfTrue="1">
      <formula>A33=0</formula>
    </cfRule>
    <cfRule type="expression" dxfId="1016" priority="48" stopIfTrue="1">
      <formula>T33=99</formula>
    </cfRule>
  </conditionalFormatting>
  <conditionalFormatting sqref="V33:V35">
    <cfRule type="expression" dxfId="1015" priority="45" stopIfTrue="1">
      <formula>A33=0</formula>
    </cfRule>
    <cfRule type="expression" dxfId="1014" priority="46" stopIfTrue="1">
      <formula>V33=99</formula>
    </cfRule>
  </conditionalFormatting>
  <conditionalFormatting sqref="X33:X35">
    <cfRule type="expression" dxfId="1013" priority="43" stopIfTrue="1">
      <formula>A33=0</formula>
    </cfRule>
    <cfRule type="expression" dxfId="1012" priority="44" stopIfTrue="1">
      <formula>X33=99</formula>
    </cfRule>
  </conditionalFormatting>
  <conditionalFormatting sqref="Z33:Z35">
    <cfRule type="expression" dxfId="1011" priority="41" stopIfTrue="1">
      <formula>A33=0</formula>
    </cfRule>
    <cfRule type="expression" dxfId="1010" priority="42" stopIfTrue="1">
      <formula>Z33=99</formula>
    </cfRule>
  </conditionalFormatting>
  <conditionalFormatting sqref="M33:M35">
    <cfRule type="expression" dxfId="1009" priority="40" stopIfTrue="1">
      <formula>A33=0</formula>
    </cfRule>
  </conditionalFormatting>
  <conditionalFormatting sqref="G33:G36">
    <cfRule type="expression" dxfId="1008" priority="39" stopIfTrue="1">
      <formula>A33=0</formula>
    </cfRule>
  </conditionalFormatting>
  <conditionalFormatting sqref="H33:H36">
    <cfRule type="expression" dxfId="1007" priority="38" stopIfTrue="1">
      <formula>A33=0</formula>
    </cfRule>
  </conditionalFormatting>
  <conditionalFormatting sqref="J33:J36">
    <cfRule type="expression" dxfId="1006" priority="37" stopIfTrue="1">
      <formula>A33=0</formula>
    </cfRule>
  </conditionalFormatting>
  <conditionalFormatting sqref="R33:R37">
    <cfRule type="expression" dxfId="1005" priority="35" stopIfTrue="1">
      <formula>A33=0</formula>
    </cfRule>
    <cfRule type="expression" dxfId="1004" priority="36" stopIfTrue="1">
      <formula>R33=99</formula>
    </cfRule>
  </conditionalFormatting>
  <conditionalFormatting sqref="O33:O37">
    <cfRule type="expression" dxfId="1003" priority="34" stopIfTrue="1">
      <formula>A33=0</formula>
    </cfRule>
  </conditionalFormatting>
  <conditionalFormatting sqref="P33:P37">
    <cfRule type="expression" dxfId="1002" priority="33" stopIfTrue="1">
      <formula>A33=0</formula>
    </cfRule>
  </conditionalFormatting>
  <conditionalFormatting sqref="Q33:Q37">
    <cfRule type="expression" dxfId="1001" priority="32" stopIfTrue="1">
      <formula>A33=0</formula>
    </cfRule>
  </conditionalFormatting>
  <conditionalFormatting sqref="S33:S37">
    <cfRule type="expression" dxfId="1000" priority="31" stopIfTrue="1">
      <formula>A33=0</formula>
    </cfRule>
  </conditionalFormatting>
  <conditionalFormatting sqref="U33:U37">
    <cfRule type="expression" dxfId="999" priority="30" stopIfTrue="1">
      <formula>A33=0</formula>
    </cfRule>
  </conditionalFormatting>
  <conditionalFormatting sqref="W33:W37">
    <cfRule type="expression" dxfId="998" priority="29" stopIfTrue="1">
      <formula>A33=0</formula>
    </cfRule>
  </conditionalFormatting>
  <conditionalFormatting sqref="Y33:Y37">
    <cfRule type="expression" dxfId="997" priority="28" stopIfTrue="1">
      <formula>A33=0</formula>
    </cfRule>
  </conditionalFormatting>
  <conditionalFormatting sqref="D33:D36">
    <cfRule type="expression" dxfId="996" priority="25" stopIfTrue="1">
      <formula>L33=1</formula>
    </cfRule>
    <cfRule type="expression" dxfId="995" priority="26" stopIfTrue="1">
      <formula>L33=2</formula>
    </cfRule>
    <cfRule type="expression" dxfId="994" priority="27" stopIfTrue="1">
      <formula>L33=3</formula>
    </cfRule>
  </conditionalFormatting>
  <conditionalFormatting sqref="T33:T37">
    <cfRule type="expression" dxfId="993" priority="23" stopIfTrue="1">
      <formula>A33=0</formula>
    </cfRule>
    <cfRule type="expression" dxfId="992" priority="24" stopIfTrue="1">
      <formula>T33=99</formula>
    </cfRule>
  </conditionalFormatting>
  <conditionalFormatting sqref="V33:V36">
    <cfRule type="expression" dxfId="991" priority="21" stopIfTrue="1">
      <formula>A33=0</formula>
    </cfRule>
    <cfRule type="expression" dxfId="990" priority="22" stopIfTrue="1">
      <formula>V33=99</formula>
    </cfRule>
  </conditionalFormatting>
  <conditionalFormatting sqref="X33:X37">
    <cfRule type="expression" dxfId="989" priority="19" stopIfTrue="1">
      <formula>A33=0</formula>
    </cfRule>
    <cfRule type="expression" dxfId="988" priority="20" stopIfTrue="1">
      <formula>X33=99</formula>
    </cfRule>
  </conditionalFormatting>
  <conditionalFormatting sqref="Z33:Z36">
    <cfRule type="expression" dxfId="987" priority="17" stopIfTrue="1">
      <formula>A33=0</formula>
    </cfRule>
    <cfRule type="expression" dxfId="986" priority="18" stopIfTrue="1">
      <formula>Z33=99</formula>
    </cfRule>
  </conditionalFormatting>
  <conditionalFormatting sqref="M33:M37">
    <cfRule type="expression" dxfId="985" priority="16" stopIfTrue="1">
      <formula>A33=0</formula>
    </cfRule>
  </conditionalFormatting>
  <conditionalFormatting sqref="V33:V36">
    <cfRule type="expression" dxfId="984" priority="15" stopIfTrue="1">
      <formula>FB33=0</formula>
    </cfRule>
  </conditionalFormatting>
  <conditionalFormatting sqref="Z33:Z36">
    <cfRule type="expression" dxfId="983" priority="14" stopIfTrue="1">
      <formula>FF33=0</formula>
    </cfRule>
  </conditionalFormatting>
  <conditionalFormatting sqref="F34">
    <cfRule type="expression" dxfId="982" priority="13" stopIfTrue="1">
      <formula>A34=0</formula>
    </cfRule>
  </conditionalFormatting>
  <conditionalFormatting sqref="I34">
    <cfRule type="expression" dxfId="981" priority="12" stopIfTrue="1">
      <formula>E34=0</formula>
    </cfRule>
  </conditionalFormatting>
  <conditionalFormatting sqref="E34">
    <cfRule type="expression" dxfId="980" priority="89" stopIfTrue="1">
      <formula>FG34=0</formula>
    </cfRule>
  </conditionalFormatting>
  <conditionalFormatting sqref="AB33:AJ33 AJ37 AB37:AF37 AB34:AE36">
    <cfRule type="expression" dxfId="979" priority="90" stopIfTrue="1">
      <formula>Q33=0</formula>
    </cfRule>
  </conditionalFormatting>
  <conditionalFormatting sqref="AG37:AI37">
    <cfRule type="expression" dxfId="978" priority="11" stopIfTrue="1">
      <formula>V37=0</formula>
    </cfRule>
  </conditionalFormatting>
  <conditionalFormatting sqref="AF34:AJ36">
    <cfRule type="expression" dxfId="977" priority="10" stopIfTrue="1">
      <formula>U34=0</formula>
    </cfRule>
  </conditionalFormatting>
  <conditionalFormatting sqref="Z37">
    <cfRule type="expression" dxfId="976" priority="4" stopIfTrue="1">
      <formula>G37=0</formula>
    </cfRule>
    <cfRule type="expression" dxfId="975" priority="5" stopIfTrue="1">
      <formula>Z37=99</formula>
    </cfRule>
  </conditionalFormatting>
  <conditionalFormatting sqref="Z37">
    <cfRule type="expression" dxfId="974" priority="2" stopIfTrue="1">
      <formula>G37=0</formula>
    </cfRule>
    <cfRule type="expression" dxfId="973" priority="3" stopIfTrue="1">
      <formula>Z37=99</formula>
    </cfRule>
  </conditionalFormatting>
  <conditionalFormatting sqref="AK32:AN37">
    <cfRule type="expression" dxfId="972" priority="91" stopIfTrue="1">
      <formula>U32=0</formula>
    </cfRule>
    <cfRule type="expression" dxfId="971" priority="92" stopIfTrue="1">
      <formula>AK32=99</formula>
    </cfRule>
  </conditionalFormatting>
  <conditionalFormatting sqref="AO32:AR37">
    <cfRule type="expression" dxfId="970" priority="1" stopIfTrue="1">
      <formula>AD32=0</formula>
    </cfRule>
  </conditionalFormatting>
  <conditionalFormatting sqref="V37">
    <cfRule type="expression" dxfId="969" priority="177" stopIfTrue="1">
      <formula>B37=0</formula>
    </cfRule>
    <cfRule type="expression" dxfId="968" priority="178" stopIfTrue="1">
      <formula>V37=99</formula>
    </cfRule>
  </conditionalFormatting>
  <pageMargins left="0" right="0"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Pāri_23.novembris</vt:lpstr>
      <vt:lpstr>Pāri 24.augusts</vt:lpstr>
      <vt:lpstr>Pāri_8.jūnijs</vt:lpstr>
      <vt:lpstr>Pāri_1.marts</vt:lpstr>
      <vt:lpstr>Pāri_13.janvāris</vt:lpstr>
      <vt:lpstr>dalībnieki</vt:lpstr>
      <vt:lpstr>kopvērtējums</vt:lpstr>
      <vt:lpstr>9.posms_Fināls</vt:lpstr>
      <vt:lpstr>8.posms_Fināls</vt:lpstr>
      <vt:lpstr>7.posms-fināls</vt:lpstr>
      <vt:lpstr>6.posms_Fināls</vt:lpstr>
      <vt:lpstr>5.posms_Fināls</vt:lpstr>
      <vt:lpstr>4.posms_Fināls</vt:lpstr>
      <vt:lpstr>3.posms_Fināls</vt:lpstr>
      <vt:lpstr>2.posms_Fināls</vt:lpstr>
      <vt:lpstr>1.posms_Fināls</vt:lpstr>
      <vt:lpstr>'1.posms_Fināls'!Print_Area</vt:lpstr>
      <vt:lpstr>'2.posms_Fināls'!Print_Area</vt:lpstr>
      <vt:lpstr>'4.posms_Fināls'!Print_Area</vt:lpstr>
      <vt:lpstr>'5.posms_Fināls'!Print_Area</vt:lpstr>
      <vt:lpstr>'9.posms_Fināls'!Print_Area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2024-12-21T09:39:08Z</cp:lastPrinted>
  <dcterms:created xsi:type="dcterms:W3CDTF">2023-12-26T12:07:56Z</dcterms:created>
  <dcterms:modified xsi:type="dcterms:W3CDTF">2024-12-26T19:58:32Z</dcterms:modified>
</cp:coreProperties>
</file>