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bookViews>
  <sheets>
    <sheet name="Pāri_13.janvāris" sheetId="4" r:id="rId1"/>
    <sheet name="izspēle" sheetId="5" r:id="rId2"/>
    <sheet name="dalībnieki" sheetId="2" r:id="rId3"/>
    <sheet name="kopvērtējums" sheetId="1" r:id="rId4"/>
    <sheet name="1.posms_Fināls" sheetId="3" r:id="rId5"/>
  </sheets>
  <definedNames>
    <definedName name="_xlnm.Print_Area" localSheetId="4">'1.posms_Fināls'!$A$1:$AN$21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2" i="4" l="1"/>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H3" i="3" l="1"/>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5" i="1"/>
  <c r="U41" i="1"/>
  <c r="U44" i="1"/>
  <c r="U43" i="1"/>
  <c r="U42" i="1"/>
  <c r="U40" i="1"/>
  <c r="U10" i="1"/>
  <c r="U38" i="1"/>
  <c r="U6" i="1"/>
  <c r="U37" i="1"/>
  <c r="U36" i="1"/>
  <c r="U35" i="1"/>
  <c r="U34" i="1"/>
  <c r="U7" i="1"/>
  <c r="U33" i="1"/>
  <c r="U32" i="1"/>
  <c r="U9" i="1"/>
  <c r="U31" i="1"/>
  <c r="U30" i="1"/>
  <c r="U29" i="1"/>
  <c r="U28" i="1"/>
  <c r="U27" i="1"/>
  <c r="U26" i="1"/>
  <c r="U25" i="1"/>
  <c r="U4" i="1"/>
  <c r="U24" i="1"/>
  <c r="U23" i="1"/>
  <c r="U22" i="1"/>
  <c r="U21" i="1"/>
  <c r="U20" i="1"/>
  <c r="U19" i="1"/>
  <c r="U18" i="1"/>
  <c r="U17" i="1"/>
  <c r="U16" i="1"/>
  <c r="U15" i="1"/>
  <c r="U8" i="1"/>
  <c r="U14" i="1"/>
  <c r="U13" i="1"/>
  <c r="U5" i="1"/>
  <c r="U12" i="1"/>
  <c r="U11" i="1"/>
</calcChain>
</file>

<file path=xl/sharedStrings.xml><?xml version="1.0" encoding="utf-8"?>
<sst xmlns="http://schemas.openxmlformats.org/spreadsheetml/2006/main" count="576" uniqueCount="252">
  <si>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</si>
  <si>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</si>
  <si>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</si>
  <si>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</si>
  <si>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</si>
  <si>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</si>
  <si>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</si>
  <si>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</si>
  <si>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</si>
  <si>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</si>
  <si>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</si>
  <si>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</si>
  <si>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</si>
  <si>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</si>
  <si>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</si>
  <si>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</si>
  <si>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</si>
  <si>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</si>
  <si>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</si>
  <si>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Didzis Tupureins</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</si>
  <si>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</si>
  <si>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</si>
  <si>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</si>
  <si>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</si>
  <si>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</si>
  <si>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</si>
  <si>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</si>
  <si>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</si>
  <si>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</si>
  <si>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</si>
  <si>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</si>
  <si>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</si>
  <si>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</si>
  <si>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</si>
  <si>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</si>
  <si>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</si>
  <si>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</si>
  <si>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</si>
  <si>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</si>
  <si>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</si>
  <si>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</si>
  <si>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</si>
  <si>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</si>
  <si>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</si>
  <si>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</si>
  <si>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</si>
  <si>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</si>
  <si>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</si>
  <si>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Ričards Pinkulis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</si>
  <si>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</si>
  <si>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</si>
  <si>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</si>
  <si>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</si>
  <si>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</si>
  <si>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</si>
  <si>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</si>
  <si>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</si>
  <si>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</si>
  <si>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</si>
  <si>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</si>
  <si>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</si>
  <si>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</si>
  <si>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</si>
  <si>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</si>
  <si>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</si>
  <si>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</si>
  <si>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</si>
  <si>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</si>
  <si>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</si>
  <si>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</si>
  <si>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</si>
  <si>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</si>
  <si>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</si>
  <si>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</si>
  <si>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</si>
  <si>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</si>
  <si>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</si>
  <si>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</si>
  <si>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</si>
  <si>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</si>
  <si>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</si>
  <si>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</si>
  <si>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</si>
  <si>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</si>
  <si>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</si>
  <si>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</si>
  <si>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</si>
  <si>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</si>
  <si>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</si>
  <si>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</si>
  <si>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</si>
  <si>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</si>
  <si>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</si>
  <si>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</si>
  <si>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</si>
  <si>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</si>
  <si>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</si>
  <si>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</si>
  <si>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</si>
  <si>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</si>
  <si>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</si>
  <si>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</si>
  <si>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</si>
  <si>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Didzis Tupereins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</si>
  <si>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</si>
  <si>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</si>
  <si>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</si>
  <si>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</si>
  <si>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</si>
  <si>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</si>
  <si>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</si>
  <si>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</si>
  <si>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</si>
  <si>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</si>
  <si>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</si>
  <si>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</si>
  <si>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</si>
  <si>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</si>
  <si>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</si>
  <si>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</si>
  <si>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</si>
  <si>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</si>
  <si>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</si>
  <si>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</si>
  <si>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</si>
  <si>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</si>
  <si>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</si>
  <si>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</si>
  <si>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</si>
  <si>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</si>
  <si>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</si>
  <si>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</si>
  <si>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</si>
  <si>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</si>
  <si>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</si>
  <si>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</si>
  <si>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</si>
  <si>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</si>
  <si>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</si>
  <si>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</si>
  <si>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</si>
  <si>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</si>
  <si>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</si>
  <si>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</si>
  <si>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</si>
  <si>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</si>
  <si>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</si>
  <si>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</si>
  <si>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</si>
  <si>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</si>
  <si>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</si>
  <si>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</si>
  <si>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</si>
  <si>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</si>
  <si>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</si>
  <si>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</si>
  <si>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</si>
  <si>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</si>
  <si>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</si>
  <si>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</si>
  <si>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</si>
  <si>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</si>
  <si>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</si>
  <si>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</si>
  <si>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</si>
  <si>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</si>
  <si>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</si>
  <si>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</si>
  <si>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</si>
  <si>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</si>
  <si>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</si>
  <si>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</si>
  <si>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</si>
  <si>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</si>
  <si>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</si>
  <si>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Kopvērtējums pēc 1.posma</t>
  </si>
  <si>
    <t>Ropažu pagasta 2024. gada čempionāts novusā</t>
  </si>
  <si>
    <t>2.posms .02</t>
  </si>
  <si>
    <t>3.posms .03</t>
  </si>
  <si>
    <t>4.posms  .04</t>
  </si>
  <si>
    <t>5.posms .05</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</si>
  <si>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</si>
  <si>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</si>
  <si>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</si>
  <si>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</si>
  <si>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</si>
  <si>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</si>
  <si>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</si>
  <si>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</si>
  <si>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</si>
  <si>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</si>
  <si>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</si>
  <si>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</si>
  <si>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</si>
  <si>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</si>
  <si>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</si>
  <si>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</si>
  <si>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</si>
  <si>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</si>
  <si>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</si>
  <si>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</si>
  <si>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</si>
  <si>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</si>
  <si>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</si>
  <si>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</si>
  <si>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</si>
  <si>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</si>
  <si>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</si>
  <si>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</si>
  <si>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</si>
  <si>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</si>
  <si>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</si>
  <si>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</si>
  <si>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</si>
  <si>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</si>
  <si>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</si>
  <si>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</si>
  <si>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</si>
  <si>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</si>
  <si>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</si>
  <si>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</si>
  <si>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</si>
  <si>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</si>
  <si>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</si>
  <si>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</si>
  <si>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</si>
  <si>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</si>
  <si>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</si>
  <si>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1.kārta</t>
  </si>
  <si>
    <t>2.kārta</t>
  </si>
  <si>
    <t>3.kārta</t>
  </si>
  <si>
    <t>4.kārta</t>
  </si>
  <si>
    <t>5.kārta</t>
  </si>
  <si>
    <t>2</t>
  </si>
  <si>
    <t>7</t>
  </si>
  <si>
    <t>5</t>
  </si>
  <si>
    <t>6</t>
  </si>
  <si>
    <t>4</t>
  </si>
  <si>
    <t>8</t>
  </si>
  <si>
    <t>6.kārta</t>
  </si>
  <si>
    <t>7.kārta</t>
  </si>
  <si>
    <t>8.kārta</t>
  </si>
  <si>
    <t>9.kārta</t>
  </si>
  <si>
    <t>13.janvāris 2024 Zaķumuiža pāru spēles novusā_ ziema</t>
  </si>
  <si>
    <t>Aivars Rudzītis</t>
  </si>
  <si>
    <t xml:space="preserve"> </t>
  </si>
  <si>
    <t>Jānis Smiltiņš</t>
  </si>
  <si>
    <t>Par  3. - 6.vietu</t>
  </si>
  <si>
    <t>7-5</t>
  </si>
  <si>
    <t>5-7</t>
  </si>
  <si>
    <t>4-7</t>
  </si>
  <si>
    <t>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</si>
</sst>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8" x14ac:knownFonts="1">
    <font>
      <sz val="10"/>
      <name val="Arial"/>
      <charset val="186"/>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1"/>
      <color rgb="FFFA7D00"/>
      <name val="Calibri"/>
      <family val="2"/>
      <charset val="186"/>
      <scheme val="minor"/>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0"/>
      <color rgb="FFFF0000"/>
      <name val="Calibri"/>
      <family val="2"/>
      <charset val="186"/>
    </font>
    <font>
      <b/>
      <sz val="11"/>
      <color indexed="8"/>
      <name val="Calibri"/>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rgb="FFF2F2F2"/>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s>
  <borders count="55">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thin">
        <color rgb="FF7F7F7F"/>
      </left>
      <right style="thin">
        <color rgb="FF7F7F7F"/>
      </right>
      <top style="thin">
        <color rgb="FF7F7F7F"/>
      </top>
      <bottom/>
      <diagonal/>
    </border>
  </borders>
  <cellStyleXfs count="12">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52" fillId="11" borderId="52" applyNumberFormat="0" applyAlignment="0" applyProtection="0"/>
    <xf numFmtId="0" fontId="55" fillId="12" borderId="0" applyNumberFormat="0" applyBorder="0" applyAlignment="0" applyProtection="0"/>
    <xf numFmtId="0" fontId="2" fillId="0" borderId="0"/>
  </cellStyleXfs>
  <cellXfs count="463">
    <xf numFmtId="0" fontId="0" fillId="0" borderId="0" xfId="0"/>
    <xf numFmtId="0" fontId="3" fillId="2" borderId="0" xfId="1" applyFont="1" applyFill="1" applyAlignment="1">
      <alignment horizontal="center" vertical="center"/>
    </xf>
    <xf numFmtId="0" fontId="2" fillId="0" borderId="0" xfId="1" applyAlignment="1">
      <alignment vertical="center"/>
    </xf>
    <xf numFmtId="0" fontId="5" fillId="2" borderId="0" xfId="1" applyFont="1" applyFill="1" applyBorder="1" applyAlignment="1">
      <alignment horizontal="right" vertical="center"/>
    </xf>
    <xf numFmtId="0" fontId="2" fillId="3" borderId="0" xfId="1" applyFill="1" applyBorder="1" applyAlignment="1">
      <alignment vertical="center"/>
    </xf>
    <xf numFmtId="0" fontId="4" fillId="3" borderId="0" xfId="1" applyFont="1" applyFill="1" applyBorder="1" applyAlignment="1">
      <alignment horizontal="center" vertical="center"/>
    </xf>
    <xf numFmtId="0" fontId="2" fillId="0" borderId="0" xfId="1" applyBorder="1" applyAlignment="1">
      <alignment vertical="center"/>
    </xf>
    <xf numFmtId="0" fontId="6" fillId="2" borderId="0" xfId="1" applyFont="1" applyFill="1" applyBorder="1" applyAlignment="1">
      <alignment horizontal="center" vertical="center" wrapText="1"/>
    </xf>
    <xf numFmtId="0" fontId="7" fillId="4" borderId="0" xfId="1" applyFont="1" applyFill="1" applyBorder="1" applyAlignment="1">
      <alignment horizontal="left" vertical="center" wrapText="1"/>
    </xf>
    <xf numFmtId="0" fontId="9" fillId="4" borderId="2" xfId="1" applyFont="1" applyFill="1" applyBorder="1" applyAlignment="1">
      <alignment horizontal="center" vertical="center" wrapText="1"/>
    </xf>
    <xf numFmtId="0" fontId="10" fillId="2" borderId="3" xfId="2" applyFont="1" applyFill="1" applyBorder="1" applyAlignment="1">
      <alignment horizontal="center" vertical="center"/>
    </xf>
    <xf numFmtId="0" fontId="11" fillId="2" borderId="3" xfId="3" applyFont="1" applyFill="1" applyBorder="1" applyAlignment="1">
      <alignment horizontal="center" vertical="center"/>
    </xf>
    <xf numFmtId="49" fontId="12" fillId="3" borderId="4"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0" fontId="12" fillId="2" borderId="6" xfId="1" applyFont="1" applyFill="1" applyBorder="1" applyAlignment="1">
      <alignment horizontal="center" vertical="center"/>
    </xf>
    <xf numFmtId="49" fontId="13" fillId="3" borderId="4" xfId="1" applyNumberFormat="1" applyFont="1" applyFill="1" applyBorder="1" applyAlignment="1">
      <alignment horizontal="center" vertical="center"/>
    </xf>
    <xf numFmtId="0" fontId="12" fillId="2" borderId="5" xfId="1" applyFont="1" applyFill="1" applyBorder="1" applyAlignment="1">
      <alignment horizontal="center" vertical="center"/>
    </xf>
    <xf numFmtId="49" fontId="16" fillId="3" borderId="3" xfId="1" applyNumberFormat="1" applyFont="1" applyFill="1" applyBorder="1" applyAlignment="1">
      <alignment horizontal="center" vertical="center"/>
    </xf>
    <xf numFmtId="49" fontId="17" fillId="2" borderId="7" xfId="1" applyNumberFormat="1" applyFont="1" applyFill="1" applyBorder="1" applyAlignment="1">
      <alignment horizontal="center" vertical="center"/>
    </xf>
    <xf numFmtId="0" fontId="17" fillId="2" borderId="9" xfId="1" applyFont="1" applyFill="1" applyBorder="1" applyAlignment="1">
      <alignment horizontal="center" vertical="center"/>
    </xf>
    <xf numFmtId="49" fontId="12" fillId="2" borderId="7" xfId="1" applyNumberFormat="1" applyFont="1" applyFill="1" applyBorder="1" applyAlignment="1">
      <alignment horizontal="center" vertical="center"/>
    </xf>
    <xf numFmtId="0" fontId="12" fillId="2" borderId="9" xfId="1" applyFont="1" applyFill="1" applyBorder="1" applyAlignment="1">
      <alignment horizontal="center" vertical="center"/>
    </xf>
    <xf numFmtId="0" fontId="11" fillId="3" borderId="3" xfId="3" applyFont="1" applyFill="1" applyBorder="1" applyAlignment="1">
      <alignment horizontal="center" vertical="center"/>
    </xf>
    <xf numFmtId="49" fontId="17"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0" fontId="12" fillId="5" borderId="9" xfId="1" applyFont="1" applyFill="1" applyBorder="1" applyAlignment="1">
      <alignment horizontal="center" vertical="center"/>
    </xf>
    <xf numFmtId="0" fontId="17" fillId="2" borderId="8" xfId="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4" fillId="2" borderId="5" xfId="1" applyFont="1" applyFill="1" applyBorder="1" applyAlignment="1">
      <alignment horizontal="center" vertical="center"/>
    </xf>
    <xf numFmtId="49" fontId="16" fillId="2" borderId="3" xfId="1" applyNumberFormat="1" applyFont="1" applyFill="1" applyBorder="1" applyAlignment="1">
      <alignment horizontal="center" vertical="center"/>
    </xf>
    <xf numFmtId="0" fontId="17" fillId="2" borderId="6" xfId="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0" fontId="12" fillId="2" borderId="8" xfId="1" applyFont="1" applyFill="1" applyBorder="1" applyAlignment="1">
      <alignment horizontal="center" vertical="center"/>
    </xf>
    <xf numFmtId="49" fontId="12" fillId="0" borderId="7" xfId="1" applyNumberFormat="1" applyFont="1" applyBorder="1" applyAlignment="1">
      <alignment horizontal="center" vertical="center"/>
    </xf>
    <xf numFmtId="0" fontId="15" fillId="2" borderId="5"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4" fillId="2" borderId="8" xfId="1" applyFont="1" applyFill="1" applyBorder="1" applyAlignment="1">
      <alignment horizontal="center" vertical="center"/>
    </xf>
    <xf numFmtId="0" fontId="18" fillId="2" borderId="3" xfId="3"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0" fillId="6" borderId="3" xfId="2" applyFont="1" applyFill="1" applyBorder="1" applyAlignment="1">
      <alignment horizontal="center" vertical="center"/>
    </xf>
    <xf numFmtId="0" fontId="10" fillId="2" borderId="3" xfId="4" applyFont="1" applyFill="1" applyBorder="1" applyAlignment="1">
      <alignment horizontal="center" vertical="center"/>
    </xf>
    <xf numFmtId="0" fontId="14" fillId="2" borderId="9" xfId="1" applyFont="1" applyFill="1" applyBorder="1" applyAlignment="1">
      <alignment horizontal="center" vertical="center"/>
    </xf>
    <xf numFmtId="0" fontId="16" fillId="0" borderId="0" xfId="1" applyFont="1" applyAlignment="1">
      <alignment vertical="center"/>
    </xf>
    <xf numFmtId="0" fontId="10" fillId="6" borderId="3" xfId="4" applyFont="1" applyFill="1" applyBorder="1" applyAlignment="1">
      <alignment horizontal="center" vertical="center"/>
    </xf>
    <xf numFmtId="0" fontId="15" fillId="2" borderId="8" xfId="1" applyFont="1" applyFill="1" applyBorder="1" applyAlignment="1">
      <alignment horizontal="center" vertical="center"/>
    </xf>
    <xf numFmtId="0" fontId="19" fillId="2" borderId="5" xfId="1" applyFont="1" applyFill="1" applyBorder="1" applyAlignment="1">
      <alignment vertical="center"/>
    </xf>
    <xf numFmtId="0" fontId="18" fillId="2" borderId="0" xfId="3" applyFont="1" applyFill="1" applyBorder="1" applyAlignment="1">
      <alignment horizontal="center" vertical="center"/>
    </xf>
    <xf numFmtId="0" fontId="18" fillId="7" borderId="3" xfId="0" applyFont="1" applyFill="1" applyBorder="1" applyAlignment="1">
      <alignment horizontal="center" vertical="center"/>
    </xf>
    <xf numFmtId="0" fontId="3" fillId="8" borderId="0" xfId="1" applyFont="1" applyFill="1" applyAlignment="1">
      <alignment horizontal="center" vertical="center"/>
    </xf>
    <xf numFmtId="0" fontId="2" fillId="8" borderId="0" xfId="1" applyFill="1" applyAlignment="1">
      <alignment vertical="center"/>
    </xf>
    <xf numFmtId="0" fontId="19" fillId="8" borderId="0" xfId="1" applyFont="1" applyFill="1" applyAlignment="1">
      <alignment vertical="center"/>
    </xf>
    <xf numFmtId="0" fontId="11" fillId="3" borderId="5" xfId="3" applyFont="1" applyFill="1" applyBorder="1" applyAlignment="1">
      <alignment horizontal="center" vertical="center"/>
    </xf>
    <xf numFmtId="0" fontId="12" fillId="2" borderId="3" xfId="1" applyFont="1" applyFill="1" applyBorder="1" applyAlignment="1">
      <alignment horizontal="center" vertical="center"/>
    </xf>
    <xf numFmtId="0" fontId="19" fillId="0" borderId="0" xfId="1" applyFont="1" applyAlignment="1">
      <alignment vertical="center"/>
    </xf>
    <xf numFmtId="0" fontId="20" fillId="0" borderId="0" xfId="1" applyFont="1" applyBorder="1" applyAlignment="1">
      <alignment vertical="center"/>
    </xf>
    <xf numFmtId="0" fontId="7" fillId="4" borderId="14"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21" fillId="3" borderId="4" xfId="1" applyFont="1" applyFill="1" applyBorder="1" applyAlignment="1">
      <alignment vertical="center"/>
    </xf>
    <xf numFmtId="0" fontId="21" fillId="3" borderId="6" xfId="1" applyFont="1" applyFill="1" applyBorder="1" applyAlignment="1">
      <alignment vertical="center"/>
    </xf>
    <xf numFmtId="0" fontId="21" fillId="3" borderId="5" xfId="1" applyFont="1" applyFill="1" applyBorder="1" applyAlignment="1">
      <alignment vertical="center"/>
    </xf>
    <xf numFmtId="0" fontId="2" fillId="3" borderId="5" xfId="1" applyFill="1" applyBorder="1" applyAlignment="1">
      <alignment vertical="center"/>
    </xf>
    <xf numFmtId="0" fontId="22" fillId="0" borderId="0" xfId="1" applyFont="1" applyFill="1" applyBorder="1" applyAlignment="1">
      <alignment horizontal="center" vertical="center"/>
    </xf>
    <xf numFmtId="0" fontId="2" fillId="0" borderId="3" xfId="1" applyBorder="1" applyAlignment="1">
      <alignment horizontal="center" vertical="center"/>
    </xf>
    <xf numFmtId="0" fontId="1" fillId="0" borderId="16" xfId="5" applyBorder="1"/>
    <xf numFmtId="0" fontId="2" fillId="0" borderId="17" xfId="1" applyBorder="1" applyAlignment="1">
      <alignment vertical="center"/>
    </xf>
    <xf numFmtId="0" fontId="2" fillId="0" borderId="18" xfId="1" applyBorder="1" applyAlignment="1">
      <alignment vertical="center"/>
    </xf>
    <xf numFmtId="0" fontId="18" fillId="7" borderId="3" xfId="4" applyFont="1" applyFill="1" applyBorder="1" applyAlignment="1">
      <alignment horizontal="center" vertical="center"/>
    </xf>
    <xf numFmtId="0" fontId="23" fillId="7" borderId="3" xfId="2" applyFont="1" applyFill="1" applyBorder="1" applyAlignment="1">
      <alignment horizontal="center" vertical="center"/>
    </xf>
    <xf numFmtId="0" fontId="1" fillId="0" borderId="19" xfId="5" applyBorder="1"/>
    <xf numFmtId="0" fontId="2" fillId="0" borderId="20" xfId="1" applyBorder="1" applyAlignment="1">
      <alignment vertical="center"/>
    </xf>
    <xf numFmtId="0" fontId="18" fillId="6" borderId="3" xfId="4" applyFont="1" applyFill="1" applyBorder="1" applyAlignment="1">
      <alignment horizontal="center" vertical="center"/>
    </xf>
    <xf numFmtId="0" fontId="1" fillId="0" borderId="7" xfId="5" applyBorder="1"/>
    <xf numFmtId="0" fontId="2" fillId="0" borderId="8" xfId="1" applyBorder="1" applyAlignment="1">
      <alignment vertical="center"/>
    </xf>
    <xf numFmtId="0" fontId="2" fillId="0" borderId="9" xfId="1" applyBorder="1" applyAlignment="1">
      <alignment vertical="center"/>
    </xf>
    <xf numFmtId="0" fontId="2" fillId="6" borderId="3" xfId="1" applyFill="1" applyBorder="1" applyAlignment="1">
      <alignment horizontal="center" vertical="center"/>
    </xf>
    <xf numFmtId="0" fontId="18" fillId="7" borderId="0" xfId="4" applyFont="1" applyFill="1" applyBorder="1" applyAlignment="1">
      <alignment horizontal="center" vertical="center"/>
    </xf>
    <xf numFmtId="0" fontId="23" fillId="7" borderId="0" xfId="2" applyFont="1" applyFill="1" applyBorder="1" applyAlignment="1">
      <alignment horizontal="center" vertical="center"/>
    </xf>
    <xf numFmtId="0" fontId="23" fillId="7" borderId="3" xfId="6" applyFont="1" applyFill="1" applyBorder="1" applyAlignment="1">
      <alignment horizontal="center" vertical="center"/>
    </xf>
    <xf numFmtId="0" fontId="24" fillId="4" borderId="3" xfId="4" applyFont="1" applyFill="1" applyBorder="1" applyAlignment="1">
      <alignment horizontal="center" vertical="center"/>
    </xf>
    <xf numFmtId="0" fontId="20" fillId="0" borderId="0" xfId="1" applyFont="1" applyAlignment="1">
      <alignment vertical="center"/>
    </xf>
    <xf numFmtId="0" fontId="23" fillId="7" borderId="3" xfId="0" applyFont="1" applyFill="1" applyBorder="1" applyAlignment="1">
      <alignment horizontal="center" vertical="center"/>
    </xf>
    <xf numFmtId="0" fontId="25" fillId="4" borderId="3" xfId="1" applyFont="1" applyFill="1" applyBorder="1" applyAlignment="1">
      <alignment horizontal="center" vertical="center"/>
    </xf>
    <xf numFmtId="0" fontId="23" fillId="7" borderId="3" xfId="7" applyFont="1" applyFill="1" applyBorder="1" applyAlignment="1">
      <alignment horizontal="center" vertical="center"/>
    </xf>
    <xf numFmtId="0" fontId="18" fillId="2" borderId="3" xfId="4" applyFont="1" applyFill="1" applyBorder="1" applyAlignment="1">
      <alignment horizontal="center" vertical="center"/>
    </xf>
    <xf numFmtId="0" fontId="23" fillId="7" borderId="3" xfId="3" applyFont="1" applyFill="1" applyBorder="1" applyAlignment="1">
      <alignment horizontal="center" vertical="center"/>
    </xf>
    <xf numFmtId="0" fontId="2" fillId="0" borderId="0" xfId="1" applyAlignment="1">
      <alignment horizontal="center" vertical="center"/>
    </xf>
    <xf numFmtId="0" fontId="14" fillId="2" borderId="6" xfId="1" applyFont="1" applyFill="1" applyBorder="1" applyAlignment="1">
      <alignment horizontal="center" vertical="center"/>
    </xf>
    <xf numFmtId="0" fontId="14" fillId="5" borderId="5" xfId="1" applyFont="1" applyFill="1" applyBorder="1" applyAlignment="1">
      <alignment horizontal="center" vertical="center"/>
    </xf>
    <xf numFmtId="0" fontId="12" fillId="5" borderId="5" xfId="1" applyFont="1" applyFill="1" applyBorder="1" applyAlignment="1">
      <alignment horizontal="center" vertical="center"/>
    </xf>
    <xf numFmtId="0" fontId="0" fillId="7" borderId="0" xfId="0" applyFill="1"/>
    <xf numFmtId="0" fontId="27" fillId="7" borderId="0" xfId="0" applyFont="1" applyFill="1" applyAlignment="1">
      <alignment horizontal="center"/>
    </xf>
    <xf numFmtId="0" fontId="21" fillId="9" borderId="23" xfId="0" applyFont="1" applyFill="1" applyBorder="1" applyAlignment="1">
      <alignment horizontal="center"/>
    </xf>
    <xf numFmtId="1" fontId="21" fillId="9" borderId="23" xfId="0" applyNumberFormat="1" applyFont="1" applyFill="1" applyBorder="1" applyAlignment="1">
      <alignment horizontal="center"/>
    </xf>
    <xf numFmtId="1" fontId="21" fillId="9" borderId="10" xfId="0" applyNumberFormat="1" applyFont="1" applyFill="1" applyBorder="1" applyAlignment="1">
      <alignment horizontal="center"/>
    </xf>
    <xf numFmtId="0" fontId="28" fillId="7" borderId="0" xfId="0" applyFont="1" applyFill="1"/>
    <xf numFmtId="0" fontId="28" fillId="0" borderId="0" xfId="0" applyFont="1" applyFill="1"/>
    <xf numFmtId="0" fontId="26" fillId="7" borderId="0" xfId="0" applyFont="1" applyFill="1" applyAlignment="1"/>
    <xf numFmtId="0" fontId="29" fillId="7" borderId="0" xfId="0" applyFont="1" applyFill="1"/>
    <xf numFmtId="0" fontId="30" fillId="7" borderId="0" xfId="0" applyFont="1" applyFill="1"/>
    <xf numFmtId="2" fontId="32" fillId="7" borderId="0" xfId="0" applyNumberFormat="1" applyFont="1" applyFill="1" applyAlignment="1">
      <alignment horizontal="center"/>
    </xf>
    <xf numFmtId="0" fontId="33" fillId="7" borderId="0" xfId="0" applyFont="1" applyFill="1" applyBorder="1" applyAlignment="1">
      <alignment horizontal="right"/>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6" fillId="5" borderId="26"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37" fillId="5" borderId="18" xfId="0" applyFont="1" applyFill="1" applyBorder="1" applyAlignment="1">
      <alignment horizontal="center" vertical="center"/>
    </xf>
    <xf numFmtId="0" fontId="37" fillId="5" borderId="27" xfId="0" applyFont="1" applyFill="1" applyBorder="1" applyAlignment="1">
      <alignment horizontal="center" vertical="center"/>
    </xf>
    <xf numFmtId="0" fontId="37" fillId="5" borderId="16" xfId="0" applyFont="1" applyFill="1" applyBorder="1" applyAlignment="1">
      <alignment horizontal="center" vertical="center" wrapText="1"/>
    </xf>
    <xf numFmtId="0" fontId="38" fillId="7" borderId="0" xfId="0" applyFont="1" applyFill="1" applyBorder="1" applyAlignment="1" applyProtection="1">
      <alignment horizontal="center" vertical="center"/>
      <protection hidden="1"/>
    </xf>
    <xf numFmtId="0" fontId="21" fillId="5" borderId="27" xfId="0" applyFont="1" applyFill="1" applyBorder="1" applyAlignment="1">
      <alignment horizontal="center" vertical="center"/>
    </xf>
    <xf numFmtId="0" fontId="21" fillId="7" borderId="0" xfId="0" applyFont="1" applyFill="1" applyAlignment="1">
      <alignment vertical="center"/>
    </xf>
    <xf numFmtId="0" fontId="39" fillId="5" borderId="27" xfId="0" applyFont="1" applyFill="1" applyBorder="1" applyAlignment="1">
      <alignment horizontal="center" vertical="center"/>
    </xf>
    <xf numFmtId="0" fontId="21" fillId="5" borderId="27" xfId="0" applyFont="1" applyFill="1" applyBorder="1" applyAlignment="1">
      <alignment vertical="center"/>
    </xf>
    <xf numFmtId="0" fontId="21" fillId="7" borderId="29" xfId="0" applyFont="1" applyFill="1" applyBorder="1" applyAlignment="1">
      <alignment horizontal="center" vertical="center"/>
    </xf>
    <xf numFmtId="0" fontId="23" fillId="7" borderId="30" xfId="0" applyFont="1" applyFill="1" applyBorder="1" applyAlignment="1">
      <alignment horizontal="left" vertical="center"/>
    </xf>
    <xf numFmtId="0" fontId="18" fillId="7" borderId="30" xfId="0" applyFont="1" applyFill="1" applyBorder="1" applyAlignment="1">
      <alignment vertical="center"/>
    </xf>
    <xf numFmtId="1" fontId="34" fillId="7" borderId="31" xfId="0" applyNumberFormat="1" applyFont="1" applyFill="1" applyBorder="1" applyAlignment="1">
      <alignment horizontal="center" vertical="center"/>
    </xf>
    <xf numFmtId="1" fontId="18" fillId="7" borderId="30" xfId="0" applyNumberFormat="1" applyFont="1" applyFill="1" applyBorder="1" applyAlignment="1">
      <alignment horizontal="center" vertical="center"/>
    </xf>
    <xf numFmtId="0" fontId="18" fillId="7" borderId="30" xfId="0" applyFont="1" applyFill="1" applyBorder="1" applyAlignment="1">
      <alignment horizontal="center" vertical="center"/>
    </xf>
    <xf numFmtId="164" fontId="28" fillId="7" borderId="30" xfId="0" applyNumberFormat="1" applyFont="1" applyFill="1" applyBorder="1" applyAlignment="1">
      <alignment horizontal="center" vertical="center" wrapText="1"/>
    </xf>
    <xf numFmtId="1" fontId="28" fillId="7" borderId="31" xfId="0" applyNumberFormat="1" applyFont="1" applyFill="1" applyBorder="1" applyAlignment="1">
      <alignment horizontal="center" vertical="center" wrapText="1"/>
    </xf>
    <xf numFmtId="1" fontId="40" fillId="7" borderId="31" xfId="0" applyNumberFormat="1" applyFont="1" applyFill="1" applyBorder="1" applyAlignment="1">
      <alignment horizontal="center" vertical="center" wrapText="1"/>
    </xf>
    <xf numFmtId="0" fontId="19" fillId="6" borderId="30" xfId="0" applyFont="1" applyFill="1" applyBorder="1" applyAlignment="1">
      <alignment horizontal="center" vertical="center"/>
    </xf>
    <xf numFmtId="1" fontId="2" fillId="7" borderId="30" xfId="0" applyNumberFormat="1" applyFont="1" applyFill="1" applyBorder="1" applyAlignment="1">
      <alignment horizontal="center" vertical="center"/>
    </xf>
    <xf numFmtId="1" fontId="28" fillId="7" borderId="30" xfId="0" applyNumberFormat="1" applyFont="1" applyFill="1" applyBorder="1" applyAlignment="1">
      <alignment horizontal="center" vertical="center"/>
    </xf>
    <xf numFmtId="1" fontId="28" fillId="7" borderId="26" xfId="0" applyNumberFormat="1" applyFont="1" applyFill="1" applyBorder="1" applyAlignment="1">
      <alignment horizontal="center" vertical="center" wrapText="1"/>
    </xf>
    <xf numFmtId="0" fontId="3" fillId="7" borderId="25" xfId="0" applyFont="1" applyFill="1" applyBorder="1" applyAlignment="1" applyProtection="1">
      <alignment horizontal="center" vertical="center"/>
      <protection hidden="1"/>
    </xf>
    <xf numFmtId="0" fontId="21" fillId="7" borderId="32" xfId="0" applyFont="1" applyFill="1" applyBorder="1" applyAlignment="1" applyProtection="1">
      <alignment horizontal="center" vertical="center"/>
      <protection hidden="1"/>
    </xf>
    <xf numFmtId="0" fontId="3" fillId="7" borderId="16" xfId="0" applyFont="1" applyFill="1" applyBorder="1" applyAlignment="1" applyProtection="1">
      <alignment horizontal="center" vertical="center"/>
      <protection hidden="1"/>
    </xf>
    <xf numFmtId="0" fontId="3" fillId="7" borderId="33" xfId="0" applyFont="1" applyFill="1" applyBorder="1" applyAlignment="1" applyProtection="1">
      <alignment horizontal="center" vertical="center"/>
      <protection hidden="1"/>
    </xf>
    <xf numFmtId="0" fontId="21" fillId="7" borderId="34" xfId="0" applyFont="1" applyFill="1" applyBorder="1" applyAlignment="1" applyProtection="1">
      <alignment horizontal="center" vertical="center"/>
      <protection hidden="1"/>
    </xf>
    <xf numFmtId="0" fontId="3" fillId="7" borderId="35" xfId="0" applyFont="1" applyFill="1" applyBorder="1" applyAlignment="1" applyProtection="1">
      <alignment horizontal="center" vertical="center"/>
      <protection hidden="1"/>
    </xf>
    <xf numFmtId="0" fontId="21" fillId="7" borderId="36" xfId="0" applyFont="1" applyFill="1" applyBorder="1" applyAlignment="1" applyProtection="1">
      <alignment horizontal="center" vertical="center"/>
      <protection hidden="1"/>
    </xf>
    <xf numFmtId="0" fontId="3" fillId="7" borderId="29" xfId="0" applyFont="1" applyFill="1" applyBorder="1" applyAlignment="1" applyProtection="1">
      <alignment horizontal="center" vertical="center"/>
      <protection hidden="1"/>
    </xf>
    <xf numFmtId="0" fontId="21" fillId="7" borderId="26" xfId="0" applyFont="1" applyFill="1" applyBorder="1" applyAlignment="1" applyProtection="1">
      <alignment horizontal="center" vertical="center"/>
      <protection hidden="1"/>
    </xf>
    <xf numFmtId="0" fontId="41" fillId="7" borderId="0"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28" fillId="7" borderId="29" xfId="0" applyFont="1" applyFill="1" applyBorder="1" applyAlignment="1">
      <alignment horizontal="center"/>
    </xf>
    <xf numFmtId="0" fontId="28" fillId="7" borderId="30" xfId="0" applyFont="1" applyFill="1" applyBorder="1" applyAlignment="1">
      <alignment horizontal="center"/>
    </xf>
    <xf numFmtId="0" fontId="28" fillId="7" borderId="31" xfId="0" applyFont="1" applyFill="1" applyBorder="1" applyAlignment="1">
      <alignment horizontal="center"/>
    </xf>
    <xf numFmtId="0" fontId="28"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1" fillId="7" borderId="30" xfId="0" applyFont="1" applyFill="1" applyBorder="1" applyAlignment="1">
      <alignment horizontal="center"/>
    </xf>
    <xf numFmtId="0" fontId="21" fillId="7" borderId="32" xfId="0" applyFont="1" applyFill="1" applyBorder="1" applyAlignment="1">
      <alignment horizontal="center"/>
    </xf>
    <xf numFmtId="0" fontId="21" fillId="7" borderId="38" xfId="0" applyFont="1" applyFill="1" applyBorder="1" applyAlignment="1">
      <alignment horizontal="center" vertical="center"/>
    </xf>
    <xf numFmtId="0" fontId="23" fillId="7" borderId="23" xfId="0" applyFont="1" applyFill="1" applyBorder="1" applyAlignment="1">
      <alignment horizontal="left" vertical="center"/>
    </xf>
    <xf numFmtId="0" fontId="18" fillId="7" borderId="10" xfId="0" applyFont="1" applyFill="1" applyBorder="1" applyAlignment="1">
      <alignment vertical="center"/>
    </xf>
    <xf numFmtId="1" fontId="34" fillId="7" borderId="21" xfId="0" applyNumberFormat="1" applyFont="1" applyFill="1" applyBorder="1" applyAlignment="1">
      <alignment horizontal="center" vertical="center"/>
    </xf>
    <xf numFmtId="1" fontId="18" fillId="7" borderId="10" xfId="0" applyNumberFormat="1" applyFont="1" applyFill="1" applyBorder="1" applyAlignment="1">
      <alignment horizontal="center" vertical="center"/>
    </xf>
    <xf numFmtId="0" fontId="18" fillId="7" borderId="10" xfId="0" applyFont="1" applyFill="1" applyBorder="1" applyAlignment="1">
      <alignment horizontal="center" vertical="center"/>
    </xf>
    <xf numFmtId="164" fontId="28" fillId="7" borderId="39" xfId="0" applyNumberFormat="1" applyFont="1" applyFill="1" applyBorder="1" applyAlignment="1">
      <alignment horizontal="center" vertical="center" wrapText="1"/>
    </xf>
    <xf numFmtId="1" fontId="28" fillId="7" borderId="10" xfId="0" applyNumberFormat="1" applyFont="1" applyFill="1" applyBorder="1" applyAlignment="1">
      <alignment horizontal="center" vertical="center" wrapText="1"/>
    </xf>
    <xf numFmtId="1" fontId="40" fillId="7" borderId="10" xfId="0" applyNumberFormat="1" applyFont="1" applyFill="1" applyBorder="1" applyAlignment="1">
      <alignment horizontal="center" vertical="center" wrapText="1"/>
    </xf>
    <xf numFmtId="0" fontId="19" fillId="6" borderId="39" xfId="0" applyFont="1" applyFill="1" applyBorder="1" applyAlignment="1">
      <alignment horizontal="center" vertical="center"/>
    </xf>
    <xf numFmtId="1" fontId="2" fillId="7" borderId="10" xfId="0" applyNumberFormat="1" applyFont="1" applyFill="1" applyBorder="1" applyAlignment="1">
      <alignment horizontal="center" vertical="center"/>
    </xf>
    <xf numFmtId="1" fontId="28" fillId="7" borderId="40" xfId="0" applyNumberFormat="1" applyFont="1" applyFill="1" applyBorder="1" applyAlignment="1">
      <alignment horizontal="center" vertical="center"/>
    </xf>
    <xf numFmtId="1" fontId="28" fillId="7" borderId="41" xfId="0" applyNumberFormat="1" applyFont="1" applyFill="1" applyBorder="1" applyAlignment="1">
      <alignment horizontal="center" vertical="center" wrapText="1"/>
    </xf>
    <xf numFmtId="0" fontId="3" fillId="7" borderId="38" xfId="0" applyFont="1" applyFill="1" applyBorder="1" applyAlignment="1" applyProtection="1">
      <alignment horizontal="center" vertical="center"/>
      <protection hidden="1"/>
    </xf>
    <xf numFmtId="0" fontId="21" fillId="7" borderId="41" xfId="0" applyFont="1" applyFill="1" applyBorder="1" applyAlignment="1" applyProtection="1">
      <alignment horizontal="center" vertical="center"/>
      <protection hidden="1"/>
    </xf>
    <xf numFmtId="0" fontId="3" fillId="7" borderId="42" xfId="0" applyFont="1" applyFill="1" applyBorder="1" applyAlignment="1" applyProtection="1">
      <alignment horizontal="center" vertical="center"/>
      <protection hidden="1"/>
    </xf>
    <xf numFmtId="0" fontId="21" fillId="7" borderId="43" xfId="0" applyFont="1" applyFill="1" applyBorder="1" applyAlignment="1" applyProtection="1">
      <alignment horizontal="center" vertical="center"/>
      <protection hidden="1"/>
    </xf>
    <xf numFmtId="0" fontId="3" fillId="7" borderId="44" xfId="0" applyFont="1" applyFill="1" applyBorder="1" applyAlignment="1" applyProtection="1">
      <alignment horizontal="center" vertical="center"/>
      <protection hidden="1"/>
    </xf>
    <xf numFmtId="0" fontId="21" fillId="7" borderId="45" xfId="0" applyFont="1" applyFill="1" applyBorder="1" applyAlignment="1" applyProtection="1">
      <alignment horizontal="center" vertical="center"/>
      <protection hidden="1"/>
    </xf>
    <xf numFmtId="0" fontId="3" fillId="7" borderId="46" xfId="0" applyFont="1" applyFill="1" applyBorder="1" applyAlignment="1" applyProtection="1">
      <alignment horizontal="center" vertical="center"/>
      <protection hidden="1"/>
    </xf>
    <xf numFmtId="0" fontId="28" fillId="7" borderId="47" xfId="0" applyFont="1" applyFill="1" applyBorder="1" applyAlignment="1">
      <alignment horizontal="center"/>
    </xf>
    <xf numFmtId="0" fontId="28" fillId="7" borderId="39" xfId="0" applyFont="1" applyFill="1" applyBorder="1" applyAlignment="1">
      <alignment horizontal="center"/>
    </xf>
    <xf numFmtId="0" fontId="28" fillId="7" borderId="10" xfId="0" applyFont="1" applyFill="1" applyBorder="1" applyAlignment="1">
      <alignment horizontal="center"/>
    </xf>
    <xf numFmtId="0" fontId="28"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1" fillId="7" borderId="39" xfId="0" applyFont="1" applyFill="1" applyBorder="1" applyAlignment="1">
      <alignment horizontal="center"/>
    </xf>
    <xf numFmtId="0" fontId="21" fillId="7" borderId="48" xfId="0" applyFont="1" applyFill="1" applyBorder="1" applyAlignment="1">
      <alignment horizontal="center"/>
    </xf>
    <xf numFmtId="0" fontId="18" fillId="7" borderId="10" xfId="0" applyFont="1" applyFill="1" applyBorder="1" applyAlignment="1">
      <alignment horizontal="left" vertical="center"/>
    </xf>
    <xf numFmtId="1" fontId="34" fillId="7" borderId="10" xfId="0" applyNumberFormat="1" applyFont="1" applyFill="1" applyBorder="1" applyAlignment="1">
      <alignment horizontal="center" vertical="center"/>
    </xf>
    <xf numFmtId="0" fontId="3" fillId="7" borderId="49" xfId="0" applyFont="1" applyFill="1" applyBorder="1" applyAlignment="1" applyProtection="1">
      <alignment horizontal="center" vertical="center"/>
      <protection hidden="1"/>
    </xf>
    <xf numFmtId="0" fontId="3" fillId="7" borderId="50" xfId="0" applyFont="1" applyFill="1" applyBorder="1" applyAlignment="1" applyProtection="1">
      <alignment horizontal="center" vertical="center"/>
      <protection hidden="1"/>
    </xf>
    <xf numFmtId="0" fontId="43" fillId="7" borderId="10" xfId="0" applyFont="1" applyFill="1" applyBorder="1" applyAlignment="1">
      <alignment vertical="center"/>
    </xf>
    <xf numFmtId="0" fontId="39" fillId="9" borderId="51" xfId="0" applyFont="1" applyFill="1" applyBorder="1" applyAlignment="1">
      <alignment horizontal="center" vertical="center"/>
    </xf>
    <xf numFmtId="0" fontId="23" fillId="7" borderId="0" xfId="0" applyFont="1" applyFill="1" applyBorder="1" applyAlignment="1">
      <alignment horizontal="left" vertical="center"/>
    </xf>
    <xf numFmtId="0" fontId="18" fillId="7" borderId="0" xfId="0" applyFont="1" applyFill="1" applyBorder="1" applyAlignment="1">
      <alignment horizontal="left" vertical="center"/>
    </xf>
    <xf numFmtId="0" fontId="45" fillId="7" borderId="0" xfId="0" applyFont="1" applyFill="1" applyBorder="1" applyAlignment="1">
      <alignment vertical="center" wrapText="1"/>
    </xf>
    <xf numFmtId="1" fontId="34" fillId="7" borderId="0" xfId="0" applyNumberFormat="1" applyFont="1" applyFill="1" applyBorder="1" applyAlignment="1">
      <alignment horizontal="center" vertical="center"/>
    </xf>
    <xf numFmtId="1" fontId="18" fillId="7" borderId="0" xfId="0" applyNumberFormat="1" applyFont="1" applyFill="1" applyBorder="1" applyAlignment="1">
      <alignment horizontal="center" vertical="center"/>
    </xf>
    <xf numFmtId="1" fontId="28" fillId="9" borderId="0" xfId="0" applyNumberFormat="1" applyFont="1" applyFill="1" applyBorder="1" applyAlignment="1">
      <alignment horizontal="center" vertical="center" wrapText="1"/>
    </xf>
    <xf numFmtId="164" fontId="28" fillId="7" borderId="0" xfId="0" applyNumberFormat="1" applyFont="1" applyFill="1" applyBorder="1" applyAlignment="1">
      <alignment horizontal="center" vertical="center" wrapText="1"/>
    </xf>
    <xf numFmtId="1" fontId="28" fillId="7" borderId="0" xfId="0" applyNumberFormat="1" applyFont="1" applyFill="1" applyBorder="1" applyAlignment="1">
      <alignment horizontal="center" vertical="center" wrapText="1"/>
    </xf>
    <xf numFmtId="1" fontId="40" fillId="7" borderId="0" xfId="0" applyNumberFormat="1" applyFont="1" applyFill="1" applyBorder="1" applyAlignment="1">
      <alignment horizontal="center" vertical="center" wrapText="1"/>
    </xf>
    <xf numFmtId="0" fontId="2" fillId="7" borderId="0" xfId="0" applyFont="1" applyFill="1" applyBorder="1" applyAlignment="1">
      <alignment horizontal="center" vertical="center"/>
    </xf>
    <xf numFmtId="1" fontId="2" fillId="7" borderId="0" xfId="0" applyNumberFormat="1" applyFont="1" applyFill="1" applyBorder="1" applyAlignment="1">
      <alignment horizontal="center" vertical="center"/>
    </xf>
    <xf numFmtId="1" fontId="28" fillId="7" borderId="0" xfId="0" applyNumberFormat="1" applyFont="1" applyFill="1" applyBorder="1" applyAlignment="1">
      <alignment horizontal="center" vertical="center"/>
    </xf>
    <xf numFmtId="0" fontId="3" fillId="7" borderId="0" xfId="0" applyFont="1" applyFill="1" applyBorder="1" applyAlignment="1" applyProtection="1">
      <alignment horizontal="center" vertical="center"/>
      <protection hidden="1"/>
    </xf>
    <xf numFmtId="0" fontId="21" fillId="7" borderId="0" xfId="0" applyFont="1" applyFill="1" applyBorder="1" applyAlignment="1" applyProtection="1">
      <alignment horizontal="center" vertical="center"/>
      <protection hidden="1"/>
    </xf>
    <xf numFmtId="0" fontId="44" fillId="7" borderId="0" xfId="0" applyFont="1" applyFill="1" applyBorder="1" applyAlignment="1">
      <alignment horizontal="center"/>
    </xf>
    <xf numFmtId="0" fontId="0" fillId="7" borderId="0" xfId="0" applyFill="1" applyBorder="1" applyAlignment="1">
      <alignment horizontal="center"/>
    </xf>
    <xf numFmtId="0" fontId="21" fillId="7" borderId="0" xfId="0" applyFont="1" applyFill="1" applyBorder="1" applyAlignment="1">
      <alignment horizontal="center"/>
    </xf>
    <xf numFmtId="0" fontId="28" fillId="7" borderId="0" xfId="0" applyFont="1" applyFill="1" applyBorder="1" applyAlignment="1">
      <alignment horizontal="center"/>
    </xf>
    <xf numFmtId="0" fontId="39" fillId="9" borderId="3" xfId="0" applyFont="1" applyFill="1" applyBorder="1" applyAlignment="1">
      <alignment horizontal="center" vertical="center"/>
    </xf>
    <xf numFmtId="0" fontId="46" fillId="7" borderId="0" xfId="0" applyFont="1" applyFill="1" applyBorder="1" applyAlignment="1">
      <alignment horizontal="left" vertical="center"/>
    </xf>
    <xf numFmtId="0" fontId="47" fillId="7" borderId="0" xfId="0" applyFont="1" applyFill="1" applyBorder="1" applyAlignment="1">
      <alignment vertical="center" wrapText="1"/>
    </xf>
    <xf numFmtId="1" fontId="48" fillId="7" borderId="0" xfId="0" applyNumberFormat="1" applyFont="1" applyFill="1" applyBorder="1" applyAlignment="1">
      <alignment horizontal="center" vertical="center"/>
    </xf>
    <xf numFmtId="1" fontId="46" fillId="7" borderId="0" xfId="0" applyNumberFormat="1" applyFont="1" applyFill="1" applyBorder="1" applyAlignment="1">
      <alignment horizontal="center" vertical="center" wrapText="1"/>
    </xf>
    <xf numFmtId="0" fontId="49" fillId="7" borderId="0" xfId="0" applyFont="1" applyFill="1" applyBorder="1" applyAlignment="1" applyProtection="1">
      <alignment horizontal="center" vertical="center"/>
      <protection hidden="1"/>
    </xf>
    <xf numFmtId="0" fontId="21" fillId="9" borderId="3" xfId="0" applyFont="1" applyFill="1" applyBorder="1" applyAlignment="1">
      <alignment horizontal="center" vertical="center"/>
    </xf>
    <xf numFmtId="0" fontId="28" fillId="7" borderId="0" xfId="0" applyFont="1" applyFill="1" applyAlignment="1">
      <alignment horizontal="left"/>
    </xf>
    <xf numFmtId="0" fontId="35" fillId="7" borderId="0" xfId="0" applyFont="1" applyFill="1" applyBorder="1" applyAlignment="1">
      <alignment horizontal="center"/>
    </xf>
    <xf numFmtId="1" fontId="50" fillId="7" borderId="0" xfId="0" applyNumberFormat="1" applyFont="1" applyFill="1" applyBorder="1" applyAlignment="1">
      <alignment horizontal="center"/>
    </xf>
    <xf numFmtId="1" fontId="35" fillId="7" borderId="0" xfId="0" applyNumberFormat="1" applyFont="1" applyFill="1" applyBorder="1" applyAlignment="1">
      <alignment horizontal="center"/>
    </xf>
    <xf numFmtId="0" fontId="38" fillId="7" borderId="0" xfId="0" applyFont="1" applyFill="1" applyBorder="1" applyAlignment="1">
      <alignment horizontal="center"/>
    </xf>
    <xf numFmtId="0" fontId="28" fillId="7" borderId="0" xfId="0" applyFont="1" applyFill="1" applyBorder="1"/>
    <xf numFmtId="0" fontId="29" fillId="0" borderId="0" xfId="0" applyFont="1"/>
    <xf numFmtId="0" fontId="2" fillId="10" borderId="0" xfId="8" applyFill="1" applyAlignment="1">
      <alignment horizontal="center"/>
    </xf>
    <xf numFmtId="0" fontId="2" fillId="0" borderId="0" xfId="4"/>
    <xf numFmtId="0" fontId="2" fillId="0" borderId="0" xfId="1"/>
    <xf numFmtId="0" fontId="21" fillId="10" borderId="0" xfId="8" applyFont="1" applyFill="1" applyAlignment="1">
      <alignment horizontal="center" vertical="center"/>
    </xf>
    <xf numFmtId="0" fontId="2" fillId="10" borderId="0" xfId="8" applyFill="1" applyAlignment="1">
      <alignment horizontal="left"/>
    </xf>
    <xf numFmtId="0" fontId="2" fillId="10" borderId="0" xfId="8" applyFill="1" applyAlignment="1">
      <alignment horizontal="right"/>
    </xf>
    <xf numFmtId="0" fontId="2" fillId="10" borderId="0" xfId="8" applyFill="1"/>
    <xf numFmtId="0" fontId="51" fillId="10" borderId="0" xfId="8" applyFont="1" applyFill="1" applyAlignment="1"/>
    <xf numFmtId="0" fontId="51" fillId="10" borderId="0" xfId="8" applyFont="1" applyFill="1" applyAlignment="1">
      <alignment horizontal="center"/>
    </xf>
    <xf numFmtId="0" fontId="18" fillId="6" borderId="3" xfId="0" applyFont="1" applyFill="1" applyBorder="1" applyAlignment="1">
      <alignment horizontal="center" vertical="center"/>
    </xf>
    <xf numFmtId="0" fontId="10" fillId="2" borderId="0" xfId="2" applyFont="1" applyFill="1" applyBorder="1" applyAlignment="1">
      <alignment horizontal="center" vertical="center"/>
    </xf>
    <xf numFmtId="0" fontId="10" fillId="2" borderId="10" xfId="2" applyFont="1" applyFill="1" applyBorder="1" applyAlignment="1">
      <alignment horizontal="center" vertical="center"/>
    </xf>
    <xf numFmtId="49" fontId="17" fillId="0" borderId="4"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2" fillId="0" borderId="4" xfId="1" applyNumberFormat="1" applyFont="1" applyBorder="1" applyAlignment="1">
      <alignment horizontal="center" vertical="center"/>
    </xf>
    <xf numFmtId="0" fontId="12" fillId="5" borderId="8" xfId="1" applyFont="1" applyFill="1" applyBorder="1" applyAlignment="1">
      <alignment horizontal="center" vertical="center"/>
    </xf>
    <xf numFmtId="0" fontId="12" fillId="5" borderId="6" xfId="1" applyFont="1" applyFill="1" applyBorder="1" applyAlignment="1">
      <alignment horizontal="center" vertical="center"/>
    </xf>
    <xf numFmtId="0" fontId="17" fillId="5" borderId="5" xfId="1" applyFont="1" applyFill="1" applyBorder="1" applyAlignment="1">
      <alignment horizontal="center" vertical="center"/>
    </xf>
    <xf numFmtId="0" fontId="15" fillId="5" borderId="8" xfId="1" applyFont="1" applyFill="1" applyBorder="1" applyAlignment="1">
      <alignment horizontal="center" vertical="center"/>
    </xf>
    <xf numFmtId="1" fontId="28" fillId="3" borderId="31" xfId="0" applyNumberFormat="1" applyFont="1" applyFill="1" applyBorder="1" applyAlignment="1">
      <alignment horizontal="center" vertical="center" wrapText="1"/>
    </xf>
    <xf numFmtId="1" fontId="28" fillId="3" borderId="10" xfId="0" applyNumberFormat="1" applyFont="1" applyFill="1" applyBorder="1" applyAlignment="1">
      <alignment horizontal="center" vertical="center" wrapText="1"/>
    </xf>
    <xf numFmtId="0" fontId="53" fillId="0" borderId="0" xfId="8" applyFont="1"/>
    <xf numFmtId="0" fontId="2" fillId="0" borderId="0" xfId="8"/>
    <xf numFmtId="0" fontId="2" fillId="0" borderId="0" xfId="8" applyAlignment="1">
      <alignment horizontal="right"/>
    </xf>
    <xf numFmtId="0" fontId="2" fillId="0" borderId="0" xfId="8" applyAlignment="1">
      <alignment horizontal="center"/>
    </xf>
    <xf numFmtId="0" fontId="2" fillId="0" borderId="0" xfId="8" applyAlignment="1">
      <alignment horizontal="left"/>
    </xf>
    <xf numFmtId="0" fontId="56" fillId="12" borderId="6" xfId="10" applyFont="1" applyBorder="1" applyAlignment="1">
      <alignment horizontal="center"/>
    </xf>
    <xf numFmtId="0" fontId="57" fillId="12" borderId="17" xfId="10" applyFont="1" applyBorder="1" applyAlignment="1">
      <alignment horizontal="center"/>
    </xf>
    <xf numFmtId="0" fontId="58" fillId="12" borderId="6" xfId="10" applyFont="1" applyBorder="1" applyAlignment="1">
      <alignment horizontal="center"/>
    </xf>
    <xf numFmtId="0" fontId="57" fillId="12" borderId="6" xfId="10" applyFont="1" applyBorder="1" applyAlignment="1">
      <alignment horizontal="center"/>
    </xf>
    <xf numFmtId="0" fontId="59" fillId="6" borderId="27" xfId="8" applyFont="1" applyFill="1" applyBorder="1" applyAlignment="1">
      <alignment horizontal="center" vertical="center"/>
    </xf>
    <xf numFmtId="0" fontId="21" fillId="2" borderId="18" xfId="11" applyFont="1" applyFill="1" applyBorder="1" applyAlignment="1" applyProtection="1">
      <alignment horizontal="center" vertical="center"/>
      <protection locked="0"/>
    </xf>
    <xf numFmtId="0" fontId="60" fillId="13" borderId="17" xfId="8" applyFont="1" applyFill="1" applyBorder="1" applyAlignment="1"/>
    <xf numFmtId="0" fontId="60" fillId="13" borderId="0" xfId="8" applyFont="1" applyFill="1" applyBorder="1" applyAlignment="1">
      <alignment horizontal="center"/>
    </xf>
    <xf numFmtId="0" fontId="60" fillId="13" borderId="20" xfId="8" applyFont="1" applyFill="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8" xfId="8" applyFont="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7" xfId="8" applyFont="1" applyBorder="1" applyAlignment="1">
      <alignment horizontal="left"/>
    </xf>
    <xf numFmtId="0" fontId="63" fillId="0" borderId="17" xfId="8" applyFont="1" applyBorder="1"/>
    <xf numFmtId="0" fontId="64" fillId="0" borderId="16" xfId="8" applyFont="1" applyBorder="1" applyAlignment="1"/>
    <xf numFmtId="0" fontId="64" fillId="0" borderId="17" xfId="8" applyFont="1" applyBorder="1" applyAlignment="1">
      <alignment horizontal="center"/>
    </xf>
    <xf numFmtId="0" fontId="64" fillId="0" borderId="18" xfId="8" applyFont="1" applyBorder="1" applyAlignment="1">
      <alignment horizontal="left"/>
    </xf>
    <xf numFmtId="0" fontId="62" fillId="0" borderId="18" xfId="8" applyFont="1" applyBorder="1" applyAlignment="1">
      <alignment horizontal="left"/>
    </xf>
    <xf numFmtId="0" fontId="61" fillId="0" borderId="17" xfId="8" applyFont="1" applyBorder="1" applyAlignment="1">
      <alignment horizontal="right"/>
    </xf>
    <xf numFmtId="0" fontId="61" fillId="0" borderId="17" xfId="8" applyFont="1" applyBorder="1" applyAlignment="1">
      <alignment horizontal="left"/>
    </xf>
    <xf numFmtId="0" fontId="61" fillId="0" borderId="19" xfId="8" applyFont="1" applyBorder="1" applyAlignment="1">
      <alignment horizontal="right"/>
    </xf>
    <xf numFmtId="0" fontId="61" fillId="0" borderId="0" xfId="8" applyFont="1" applyBorder="1" applyAlignment="1">
      <alignment horizontal="center"/>
    </xf>
    <xf numFmtId="0" fontId="61" fillId="0" borderId="20" xfId="8" applyFont="1" applyBorder="1" applyAlignment="1">
      <alignment horizontal="left"/>
    </xf>
    <xf numFmtId="0" fontId="59" fillId="2" borderId="27" xfId="8" applyFont="1" applyFill="1" applyBorder="1" applyAlignment="1">
      <alignment horizontal="center" vertical="center"/>
    </xf>
    <xf numFmtId="0" fontId="21" fillId="2" borderId="20" xfId="11" applyFont="1" applyFill="1" applyBorder="1" applyAlignment="1" applyProtection="1">
      <alignment horizontal="center" vertical="center"/>
      <protection locked="0"/>
    </xf>
    <xf numFmtId="0" fontId="60" fillId="13" borderId="8" xfId="8" applyFont="1" applyFill="1" applyBorder="1" applyAlignment="1"/>
    <xf numFmtId="0" fontId="60" fillId="13" borderId="8" xfId="8" applyFont="1" applyFill="1" applyBorder="1" applyAlignment="1">
      <alignment horizontal="center"/>
    </xf>
    <xf numFmtId="0" fontId="60" fillId="13" borderId="9" xfId="8" applyFont="1" applyFill="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9" xfId="8" applyFont="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8" xfId="8" applyFont="1" applyBorder="1" applyAlignment="1">
      <alignment horizontal="left"/>
    </xf>
    <xf numFmtId="0" fontId="61" fillId="0" borderId="7" xfId="8" applyFont="1" applyBorder="1" applyAlignment="1">
      <alignment horizontal="left"/>
    </xf>
    <xf numFmtId="0" fontId="61" fillId="0" borderId="8"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9" xfId="8" applyFont="1" applyBorder="1" applyAlignment="1">
      <alignment horizontal="left"/>
    </xf>
    <xf numFmtId="0" fontId="62" fillId="0" borderId="9" xfId="8" applyFont="1" applyBorder="1" applyAlignment="1">
      <alignment horizontal="left"/>
    </xf>
    <xf numFmtId="0" fontId="61" fillId="0" borderId="8" xfId="8" applyFont="1" applyBorder="1" applyAlignment="1">
      <alignment horizontal="right"/>
    </xf>
    <xf numFmtId="0" fontId="61" fillId="0" borderId="7" xfId="8" applyFont="1" applyBorder="1" applyAlignment="1">
      <alignment horizontal="right"/>
    </xf>
    <xf numFmtId="0" fontId="21" fillId="2" borderId="27" xfId="3" applyFont="1" applyFill="1" applyBorder="1" applyAlignment="1" applyProtection="1">
      <alignment horizontal="center" vertical="center"/>
      <protection locked="0"/>
    </xf>
    <xf numFmtId="0" fontId="68" fillId="0" borderId="0" xfId="8" applyFont="1" applyBorder="1" applyAlignment="1">
      <alignment horizontal="center"/>
    </xf>
    <xf numFmtId="0" fontId="68" fillId="0" borderId="20" xfId="8" applyFont="1" applyBorder="1" applyAlignment="1">
      <alignment horizontal="left"/>
    </xf>
    <xf numFmtId="0" fontId="60" fillId="13" borderId="0" xfId="8" applyFont="1" applyFill="1" applyAlignment="1"/>
    <xf numFmtId="0" fontId="60" fillId="13" borderId="0" xfId="8" applyFont="1" applyFill="1" applyAlignment="1">
      <alignment horizontal="center"/>
    </xf>
    <xf numFmtId="0" fontId="60" fillId="13" borderId="0" xfId="8" applyFont="1" applyFill="1" applyAlignment="1">
      <alignment horizontal="left"/>
    </xf>
    <xf numFmtId="0" fontId="68" fillId="0" borderId="19" xfId="8" applyFont="1" applyBorder="1" applyAlignment="1"/>
    <xf numFmtId="0" fontId="61" fillId="0" borderId="19" xfId="8" applyFont="1" applyBorder="1" applyAlignment="1"/>
    <xf numFmtId="0" fontId="61" fillId="0" borderId="0" xfId="8" applyFont="1" applyBorder="1" applyAlignment="1">
      <alignment horizontal="left"/>
    </xf>
    <xf numFmtId="0" fontId="68" fillId="0" borderId="16" xfId="8" applyFont="1" applyBorder="1" applyAlignment="1"/>
    <xf numFmtId="0" fontId="68" fillId="0" borderId="17" xfId="8" applyFont="1" applyBorder="1" applyAlignment="1">
      <alignment horizontal="center"/>
    </xf>
    <xf numFmtId="0" fontId="68" fillId="0" borderId="18" xfId="8" applyFont="1" applyBorder="1" applyAlignment="1">
      <alignment horizontal="left"/>
    </xf>
    <xf numFmtId="0" fontId="59" fillId="6" borderId="51" xfId="8" applyFont="1" applyFill="1" applyBorder="1" applyAlignment="1">
      <alignment horizontal="center" vertical="center"/>
    </xf>
    <xf numFmtId="0" fontId="21" fillId="2" borderId="51" xfId="3" applyFont="1" applyFill="1" applyBorder="1" applyAlignment="1" applyProtection="1">
      <alignment horizontal="center" vertical="center"/>
      <protection locked="0"/>
    </xf>
    <xf numFmtId="0" fontId="68" fillId="0" borderId="7" xfId="8" applyFont="1" applyBorder="1" applyAlignment="1"/>
    <xf numFmtId="0" fontId="68" fillId="0" borderId="8" xfId="8" applyFont="1" applyBorder="1" applyAlignment="1">
      <alignment horizontal="center"/>
    </xf>
    <xf numFmtId="0" fontId="68" fillId="0" borderId="9" xfId="8" applyFont="1" applyBorder="1" applyAlignment="1">
      <alignment horizontal="left"/>
    </xf>
    <xf numFmtId="0" fontId="62" fillId="0" borderId="7" xfId="8" applyFont="1" applyBorder="1" applyAlignment="1">
      <alignment horizontal="right"/>
    </xf>
    <xf numFmtId="0" fontId="61" fillId="0" borderId="17" xfId="8" applyFont="1" applyBorder="1" applyAlignment="1"/>
    <xf numFmtId="0" fontId="60" fillId="13" borderId="16" xfId="8" applyFont="1" applyFill="1" applyBorder="1" applyAlignment="1"/>
    <xf numFmtId="0" fontId="60" fillId="13" borderId="17" xfId="8" applyFont="1" applyFill="1" applyBorder="1" applyAlignment="1">
      <alignment horizontal="center"/>
    </xf>
    <xf numFmtId="0" fontId="60" fillId="13" borderId="18" xfId="8" applyFont="1" applyFill="1" applyBorder="1" applyAlignment="1">
      <alignment horizontal="left"/>
    </xf>
    <xf numFmtId="0" fontId="68" fillId="0" borderId="17" xfId="8" applyFont="1" applyBorder="1" applyAlignment="1">
      <alignment horizontal="right"/>
    </xf>
    <xf numFmtId="0" fontId="68" fillId="0" borderId="17" xfId="8" applyFont="1" applyBorder="1" applyAlignment="1">
      <alignment horizontal="left"/>
    </xf>
    <xf numFmtId="0" fontId="59" fillId="2" borderId="51" xfId="8" applyFont="1" applyFill="1" applyBorder="1" applyAlignment="1">
      <alignment horizontal="center" vertical="center"/>
    </xf>
    <xf numFmtId="0" fontId="61" fillId="0" borderId="8" xfId="8" applyFont="1" applyBorder="1" applyAlignment="1"/>
    <xf numFmtId="0" fontId="60" fillId="13" borderId="7" xfId="8" applyFont="1" applyFill="1" applyBorder="1" applyAlignment="1"/>
    <xf numFmtId="0" fontId="68" fillId="0" borderId="8" xfId="8" applyFont="1" applyBorder="1" applyAlignment="1">
      <alignment horizontal="right"/>
    </xf>
    <xf numFmtId="0" fontId="68" fillId="0" borderId="8" xfId="8" applyFont="1" applyBorder="1" applyAlignment="1">
      <alignment horizontal="left"/>
    </xf>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7" xfId="8" applyFont="1" applyBorder="1" applyAlignment="1">
      <alignment horizontal="right"/>
    </xf>
    <xf numFmtId="0" fontId="68" fillId="0" borderId="19" xfId="8" applyFont="1" applyBorder="1" applyAlignment="1">
      <alignment horizontal="right"/>
    </xf>
    <xf numFmtId="49" fontId="68" fillId="0" borderId="19" xfId="8" applyNumberFormat="1" applyFont="1" applyBorder="1" applyAlignment="1"/>
    <xf numFmtId="0" fontId="62" fillId="0" borderId="8" xfId="8" applyFont="1" applyBorder="1" applyAlignment="1">
      <alignment horizontal="right"/>
    </xf>
    <xf numFmtId="0" fontId="68" fillId="0" borderId="17" xfId="8" applyFont="1" applyBorder="1" applyAlignment="1"/>
    <xf numFmtId="0" fontId="62" fillId="0" borderId="19" xfId="8" applyFont="1" applyBorder="1" applyAlignment="1">
      <alignment horizontal="right"/>
    </xf>
    <xf numFmtId="0" fontId="69" fillId="0" borderId="0" xfId="8" applyFont="1"/>
    <xf numFmtId="0" fontId="62" fillId="0" borderId="20" xfId="8" applyFont="1" applyBorder="1" applyAlignment="1">
      <alignment horizontal="left"/>
    </xf>
    <xf numFmtId="0" fontId="60" fillId="13" borderId="17" xfId="8" applyFont="1" applyFill="1" applyBorder="1" applyAlignment="1">
      <alignment horizontal="left"/>
    </xf>
    <xf numFmtId="0" fontId="68" fillId="0" borderId="8" xfId="8" applyFont="1" applyBorder="1" applyAlignment="1"/>
    <xf numFmtId="0" fontId="69" fillId="0" borderId="0" xfId="8" applyFont="1" applyAlignment="1">
      <alignment horizontal="right"/>
    </xf>
    <xf numFmtId="0" fontId="60" fillId="13" borderId="8" xfId="8" applyFont="1" applyFill="1" applyBorder="1" applyAlignment="1">
      <alignment horizontal="left"/>
    </xf>
    <xf numFmtId="0" fontId="21" fillId="2" borderId="27" xfId="11" applyFont="1" applyFill="1" applyBorder="1" applyAlignment="1" applyProtection="1">
      <alignment horizontal="center" vertical="center"/>
      <protection locked="0"/>
    </xf>
    <xf numFmtId="0" fontId="21" fillId="2" borderId="51" xfId="11" applyFont="1" applyFill="1" applyBorder="1" applyAlignment="1" applyProtection="1">
      <alignment horizontal="center" vertical="center"/>
      <protection locked="0"/>
    </xf>
    <xf numFmtId="0" fontId="68" fillId="0" borderId="7" xfId="8" applyFont="1" applyBorder="1" applyAlignment="1">
      <alignment horizontal="right"/>
    </xf>
    <xf numFmtId="0" fontId="62" fillId="0" borderId="0" xfId="8" applyFont="1" applyBorder="1" applyAlignment="1">
      <alignment horizontal="center"/>
    </xf>
    <xf numFmtId="0" fontId="60" fillId="13" borderId="19" xfId="8" applyFont="1" applyFill="1" applyBorder="1" applyAlignment="1">
      <alignment horizontal="left"/>
    </xf>
    <xf numFmtId="0" fontId="60" fillId="13" borderId="0" xfId="8" applyFont="1" applyFill="1" applyBorder="1" applyAlignment="1">
      <alignment horizontal="left"/>
    </xf>
    <xf numFmtId="0" fontId="60" fillId="13" borderId="19" xfId="8" applyFont="1" applyFill="1" applyBorder="1" applyAlignment="1"/>
    <xf numFmtId="0" fontId="2" fillId="0" borderId="0" xfId="4" applyAlignment="1">
      <alignment horizontal="center"/>
    </xf>
    <xf numFmtId="49" fontId="71" fillId="2" borderId="0" xfId="10" applyNumberFormat="1" applyFont="1" applyFill="1" applyBorder="1" applyAlignment="1">
      <alignment horizontal="center"/>
    </xf>
    <xf numFmtId="0" fontId="2" fillId="2" borderId="0" xfId="8" applyFill="1"/>
    <xf numFmtId="0" fontId="2" fillId="2" borderId="0" xfId="8" applyFill="1" applyAlignment="1">
      <alignment horizontal="right"/>
    </xf>
    <xf numFmtId="0" fontId="59" fillId="6" borderId="53" xfId="8" applyFont="1" applyFill="1" applyBorder="1" applyAlignment="1">
      <alignment horizontal="center" vertical="center"/>
    </xf>
    <xf numFmtId="0" fontId="21" fillId="2" borderId="0" xfId="3" applyFont="1" applyFill="1" applyBorder="1" applyAlignment="1" applyProtection="1">
      <alignment horizontal="center" vertical="center"/>
      <protection locked="0"/>
    </xf>
    <xf numFmtId="0" fontId="2" fillId="2" borderId="27" xfId="8" applyFill="1" applyBorder="1" applyAlignment="1">
      <alignment horizontal="center"/>
    </xf>
    <xf numFmtId="0" fontId="2" fillId="2" borderId="51" xfId="8" applyFill="1" applyBorder="1" applyAlignment="1">
      <alignment horizontal="center"/>
    </xf>
    <xf numFmtId="49" fontId="71" fillId="3" borderId="16" xfId="10" applyNumberFormat="1" applyFont="1" applyFill="1" applyBorder="1" applyAlignment="1">
      <alignment horizontal="center"/>
    </xf>
    <xf numFmtId="49" fontId="71" fillId="3" borderId="17" xfId="10" applyNumberFormat="1" applyFont="1" applyFill="1" applyBorder="1" applyAlignment="1">
      <alignment horizontal="center"/>
    </xf>
    <xf numFmtId="49" fontId="71" fillId="3" borderId="18" xfId="10" applyNumberFormat="1" applyFont="1" applyFill="1" applyBorder="1" applyAlignment="1">
      <alignment horizontal="center"/>
    </xf>
    <xf numFmtId="49" fontId="71" fillId="3" borderId="19" xfId="10" applyNumberFormat="1" applyFont="1" applyFill="1" applyBorder="1" applyAlignment="1">
      <alignment horizontal="center"/>
    </xf>
    <xf numFmtId="49" fontId="71" fillId="3" borderId="0" xfId="10" applyNumberFormat="1" applyFont="1" applyFill="1" applyBorder="1" applyAlignment="1">
      <alignment horizontal="center"/>
    </xf>
    <xf numFmtId="49" fontId="71" fillId="3" borderId="20" xfId="10" applyNumberFormat="1" applyFont="1" applyFill="1" applyBorder="1" applyAlignment="1">
      <alignment horizontal="center"/>
    </xf>
    <xf numFmtId="49" fontId="71" fillId="3" borderId="7" xfId="10" applyNumberFormat="1" applyFont="1" applyFill="1" applyBorder="1" applyAlignment="1">
      <alignment horizontal="center"/>
    </xf>
    <xf numFmtId="49" fontId="71" fillId="3" borderId="8" xfId="10" applyNumberFormat="1" applyFont="1" applyFill="1" applyBorder="1" applyAlignment="1">
      <alignment horizontal="center"/>
    </xf>
    <xf numFmtId="49" fontId="71" fillId="3" borderId="9" xfId="10" applyNumberFormat="1" applyFont="1" applyFill="1" applyBorder="1" applyAlignment="1">
      <alignment horizontal="center"/>
    </xf>
    <xf numFmtId="0" fontId="54" fillId="0" borderId="0" xfId="8" applyFont="1" applyBorder="1" applyAlignment="1">
      <alignment horizontal="center"/>
    </xf>
    <xf numFmtId="49" fontId="72" fillId="2" borderId="0" xfId="8" applyNumberFormat="1" applyFont="1" applyFill="1" applyBorder="1" applyAlignment="1">
      <alignment horizontal="center" vertical="center"/>
    </xf>
    <xf numFmtId="0" fontId="57" fillId="2" borderId="0" xfId="10" applyFont="1" applyFill="1" applyBorder="1" applyAlignment="1">
      <alignment horizontal="center"/>
    </xf>
    <xf numFmtId="0" fontId="68" fillId="0" borderId="16" xfId="8" applyFont="1" applyFill="1" applyBorder="1" applyAlignment="1"/>
    <xf numFmtId="0" fontId="68" fillId="0" borderId="17" xfId="8" applyFont="1" applyFill="1" applyBorder="1" applyAlignment="1">
      <alignment horizontal="center"/>
    </xf>
    <xf numFmtId="0" fontId="68" fillId="0" borderId="18" xfId="8" applyFont="1" applyFill="1" applyBorder="1" applyAlignment="1">
      <alignment horizontal="left"/>
    </xf>
    <xf numFmtId="0" fontId="68" fillId="0" borderId="7" xfId="8" applyFont="1" applyFill="1" applyBorder="1" applyAlignment="1"/>
    <xf numFmtId="0" fontId="68" fillId="0" borderId="8" xfId="8" applyFont="1" applyFill="1" applyBorder="1" applyAlignment="1">
      <alignment horizontal="center"/>
    </xf>
    <xf numFmtId="0" fontId="68" fillId="0" borderId="9" xfId="8" applyFont="1" applyFill="1" applyBorder="1" applyAlignment="1">
      <alignment horizontal="left"/>
    </xf>
    <xf numFmtId="0" fontId="68" fillId="0" borderId="0" xfId="8" applyFont="1" applyBorder="1" applyAlignment="1">
      <alignment horizontal="left"/>
    </xf>
    <xf numFmtId="0" fontId="68" fillId="0" borderId="16" xfId="8" applyFont="1" applyBorder="1" applyAlignment="1">
      <alignment horizontal="right"/>
    </xf>
    <xf numFmtId="0" fontId="73" fillId="0" borderId="16" xfId="8" applyFont="1" applyBorder="1" applyAlignment="1"/>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6" xfId="8" applyFont="1" applyBorder="1" applyAlignment="1">
      <alignment horizontal="right"/>
    </xf>
    <xf numFmtId="0" fontId="69" fillId="0" borderId="17" xfId="8" applyFont="1" applyBorder="1"/>
    <xf numFmtId="0" fontId="62" fillId="0" borderId="7" xfId="8" applyFont="1" applyBorder="1" applyAlignment="1">
      <alignment horizontal="left"/>
    </xf>
    <xf numFmtId="0" fontId="62" fillId="0" borderId="0" xfId="8" applyFont="1" applyBorder="1" applyAlignment="1"/>
    <xf numFmtId="0" fontId="62" fillId="0" borderId="19" xfId="8" applyFont="1" applyBorder="1" applyAlignment="1"/>
    <xf numFmtId="49" fontId="62" fillId="0" borderId="19" xfId="8" applyNumberFormat="1" applyFont="1" applyBorder="1" applyAlignment="1"/>
    <xf numFmtId="0" fontId="62" fillId="0" borderId="0" xfId="8" applyFont="1" applyBorder="1" applyAlignment="1">
      <alignment horizontal="left"/>
    </xf>
    <xf numFmtId="0" fontId="74" fillId="0" borderId="19" xfId="8" applyFont="1" applyBorder="1" applyAlignment="1">
      <alignment horizontal="right"/>
    </xf>
    <xf numFmtId="0" fontId="74" fillId="0" borderId="0" xfId="8" applyFont="1" applyBorder="1" applyAlignment="1">
      <alignment horizontal="center"/>
    </xf>
    <xf numFmtId="0" fontId="74" fillId="0" borderId="20" xfId="8" applyFont="1" applyBorder="1" applyAlignment="1">
      <alignment horizontal="left"/>
    </xf>
    <xf numFmtId="0" fontId="74" fillId="0" borderId="7" xfId="8" applyFont="1" applyBorder="1" applyAlignment="1">
      <alignment horizontal="right"/>
    </xf>
    <xf numFmtId="0" fontId="74" fillId="0" borderId="8" xfId="8" applyFont="1" applyBorder="1" applyAlignment="1">
      <alignment horizontal="center"/>
    </xf>
    <xf numFmtId="0" fontId="74" fillId="0" borderId="9" xfId="8" applyFont="1" applyBorder="1" applyAlignment="1">
      <alignment horizontal="left"/>
    </xf>
    <xf numFmtId="0" fontId="74" fillId="0" borderId="16" xfId="8" applyFont="1" applyBorder="1" applyAlignment="1">
      <alignment horizontal="right"/>
    </xf>
    <xf numFmtId="0" fontId="74" fillId="0" borderId="17" xfId="8" applyFont="1" applyBorder="1" applyAlignment="1">
      <alignment horizontal="center"/>
    </xf>
    <xf numFmtId="0" fontId="74" fillId="0" borderId="18" xfId="8" applyFont="1" applyBorder="1" applyAlignment="1">
      <alignment horizontal="left"/>
    </xf>
    <xf numFmtId="0" fontId="51" fillId="2" borderId="0" xfId="8" applyFont="1" applyFill="1" applyAlignment="1"/>
    <xf numFmtId="0" fontId="77" fillId="0" borderId="16" xfId="8" applyFont="1" applyBorder="1" applyAlignment="1">
      <alignment horizontal="center" vertical="center"/>
    </xf>
    <xf numFmtId="0" fontId="77" fillId="0" borderId="17" xfId="8" applyFont="1" applyBorder="1" applyAlignment="1">
      <alignment horizontal="center" vertical="center"/>
    </xf>
    <xf numFmtId="0" fontId="77" fillId="0" borderId="18" xfId="8" applyFont="1" applyBorder="1" applyAlignment="1">
      <alignment horizontal="center" vertical="center"/>
    </xf>
    <xf numFmtId="0" fontId="77" fillId="0" borderId="7" xfId="8" applyFont="1" applyBorder="1" applyAlignment="1">
      <alignment horizontal="center" vertical="center"/>
    </xf>
    <xf numFmtId="0" fontId="77" fillId="0" borderId="8" xfId="8" applyFont="1" applyBorder="1" applyAlignment="1">
      <alignment horizontal="center" vertical="center"/>
    </xf>
    <xf numFmtId="0" fontId="77" fillId="0" borderId="9" xfId="8" applyFont="1" applyBorder="1" applyAlignment="1">
      <alignment horizontal="center" vertical="center"/>
    </xf>
    <xf numFmtId="0" fontId="77" fillId="3" borderId="16" xfId="8" applyFont="1" applyFill="1" applyBorder="1" applyAlignment="1">
      <alignment horizontal="center" vertical="center"/>
    </xf>
    <xf numFmtId="0" fontId="77" fillId="3" borderId="17" xfId="8" applyFont="1" applyFill="1" applyBorder="1" applyAlignment="1">
      <alignment horizontal="center" vertical="center"/>
    </xf>
    <xf numFmtId="0" fontId="77" fillId="3" borderId="18" xfId="8" applyFont="1" applyFill="1" applyBorder="1" applyAlignment="1">
      <alignment horizontal="center" vertical="center"/>
    </xf>
    <xf numFmtId="0" fontId="77" fillId="3" borderId="7" xfId="8" applyFont="1" applyFill="1" applyBorder="1" applyAlignment="1">
      <alignment horizontal="center" vertical="center"/>
    </xf>
    <xf numFmtId="0" fontId="77" fillId="3" borderId="8" xfId="8" applyFont="1" applyFill="1" applyBorder="1" applyAlignment="1">
      <alignment horizontal="center" vertical="center"/>
    </xf>
    <xf numFmtId="0" fontId="77" fillId="3" borderId="9" xfId="8" applyFont="1" applyFill="1" applyBorder="1" applyAlignment="1">
      <alignment horizontal="center" vertical="center"/>
    </xf>
    <xf numFmtId="0" fontId="57" fillId="12" borderId="8" xfId="10" applyFont="1" applyBorder="1" applyAlignment="1">
      <alignment horizontal="center"/>
    </xf>
    <xf numFmtId="49" fontId="75" fillId="0" borderId="16" xfId="8" applyNumberFormat="1" applyFont="1" applyBorder="1" applyAlignment="1">
      <alignment horizontal="center" vertical="center"/>
    </xf>
    <xf numFmtId="49" fontId="75" fillId="0" borderId="17" xfId="8" applyNumberFormat="1" applyFont="1" applyBorder="1" applyAlignment="1">
      <alignment horizontal="center" vertical="center"/>
    </xf>
    <xf numFmtId="49" fontId="75" fillId="0" borderId="18" xfId="8" applyNumberFormat="1" applyFont="1" applyBorder="1" applyAlignment="1">
      <alignment horizontal="center" vertical="center"/>
    </xf>
    <xf numFmtId="49" fontId="75" fillId="0" borderId="7" xfId="8" applyNumberFormat="1" applyFont="1" applyBorder="1" applyAlignment="1">
      <alignment horizontal="center" vertical="center"/>
    </xf>
    <xf numFmtId="49" fontId="75" fillId="0" borderId="8" xfId="8" applyNumberFormat="1" applyFont="1" applyBorder="1" applyAlignment="1">
      <alignment horizontal="center" vertical="center"/>
    </xf>
    <xf numFmtId="49" fontId="75" fillId="0" borderId="9" xfId="8" applyNumberFormat="1" applyFont="1" applyBorder="1" applyAlignment="1">
      <alignment horizontal="center" vertical="center"/>
    </xf>
    <xf numFmtId="49" fontId="64" fillId="0" borderId="16" xfId="8" applyNumberFormat="1" applyFont="1" applyBorder="1" applyAlignment="1">
      <alignment horizontal="center" vertical="center"/>
    </xf>
    <xf numFmtId="49" fontId="64" fillId="0" borderId="17" xfId="8" applyNumberFormat="1" applyFont="1" applyBorder="1" applyAlignment="1">
      <alignment horizontal="center" vertical="center"/>
    </xf>
    <xf numFmtId="49" fontId="64" fillId="0" borderId="18" xfId="8" applyNumberFormat="1" applyFont="1" applyBorder="1" applyAlignment="1">
      <alignment horizontal="center" vertical="center"/>
    </xf>
    <xf numFmtId="49" fontId="64" fillId="0" borderId="7" xfId="8" applyNumberFormat="1" applyFont="1" applyBorder="1" applyAlignment="1">
      <alignment horizontal="center" vertical="center"/>
    </xf>
    <xf numFmtId="49" fontId="64" fillId="0" borderId="8" xfId="8" applyNumberFormat="1" applyFont="1" applyBorder="1" applyAlignment="1">
      <alignment horizontal="center" vertical="center"/>
    </xf>
    <xf numFmtId="49" fontId="64" fillId="0" borderId="9" xfId="8" applyNumberFormat="1" applyFont="1" applyBorder="1" applyAlignment="1">
      <alignment horizontal="center" vertical="center"/>
    </xf>
    <xf numFmtId="0" fontId="53" fillId="0" borderId="27" xfId="8" applyFont="1" applyFill="1" applyBorder="1" applyAlignment="1">
      <alignment horizontal="center" vertical="center"/>
    </xf>
    <xf numFmtId="0" fontId="53" fillId="0" borderId="51" xfId="8" applyFont="1" applyFill="1" applyBorder="1" applyAlignment="1">
      <alignment horizontal="center" vertical="center"/>
    </xf>
    <xf numFmtId="0" fontId="21" fillId="3" borderId="8" xfId="8" applyFont="1" applyFill="1" applyBorder="1" applyAlignment="1">
      <alignment horizontal="center"/>
    </xf>
    <xf numFmtId="0" fontId="54" fillId="0" borderId="0" xfId="8" applyFont="1" applyBorder="1" applyAlignment="1">
      <alignment horizontal="center"/>
    </xf>
    <xf numFmtId="0" fontId="58" fillId="12" borderId="6" xfId="10" applyFont="1" applyBorder="1" applyAlignment="1">
      <alignment horizontal="center"/>
    </xf>
    <xf numFmtId="0" fontId="57" fillId="12" borderId="6" xfId="10" applyFont="1" applyBorder="1" applyAlignment="1">
      <alignment horizontal="center"/>
    </xf>
    <xf numFmtId="0" fontId="53" fillId="0" borderId="16" xfId="8" applyFont="1" applyFill="1" applyBorder="1" applyAlignment="1">
      <alignment horizontal="center" vertical="center"/>
    </xf>
    <xf numFmtId="0" fontId="53" fillId="0" borderId="7" xfId="8"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0" fontId="66" fillId="0" borderId="27" xfId="8" applyFont="1" applyBorder="1" applyAlignment="1">
      <alignment horizontal="center" vertical="center"/>
    </xf>
    <xf numFmtId="0" fontId="66" fillId="0" borderId="51" xfId="8" applyFont="1" applyBorder="1" applyAlignment="1">
      <alignment horizontal="center" vertical="center"/>
    </xf>
    <xf numFmtId="49" fontId="67" fillId="14" borderId="17" xfId="8" applyNumberFormat="1" applyFont="1" applyFill="1" applyBorder="1" applyAlignment="1">
      <alignment horizontal="center" vertical="center"/>
    </xf>
    <xf numFmtId="49" fontId="67" fillId="14" borderId="8" xfId="8" applyNumberFormat="1"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49" fontId="67" fillId="14" borderId="0" xfId="8" applyNumberFormat="1" applyFont="1" applyFill="1" applyBorder="1" applyAlignment="1">
      <alignment horizontal="center" vertical="center"/>
    </xf>
    <xf numFmtId="0" fontId="66" fillId="2" borderId="27" xfId="8" applyFont="1" applyFill="1" applyBorder="1" applyAlignment="1">
      <alignment horizontal="center" vertical="center"/>
    </xf>
    <xf numFmtId="0" fontId="66" fillId="2" borderId="51" xfId="8" applyFont="1" applyFill="1" applyBorder="1" applyAlignment="1">
      <alignment horizontal="center" vertical="center"/>
    </xf>
    <xf numFmtId="0" fontId="66" fillId="2" borderId="16" xfId="8" applyFont="1" applyFill="1" applyBorder="1" applyAlignment="1">
      <alignment horizontal="center" vertical="center"/>
    </xf>
    <xf numFmtId="0" fontId="66" fillId="2" borderId="7" xfId="8" applyFont="1" applyFill="1" applyBorder="1" applyAlignment="1">
      <alignment horizontal="center" vertical="center"/>
    </xf>
    <xf numFmtId="49" fontId="70" fillId="3" borderId="54" xfId="9" applyNumberFormat="1" applyFont="1" applyFill="1" applyBorder="1" applyAlignment="1">
      <alignment horizontal="center"/>
    </xf>
    <xf numFmtId="49" fontId="70" fillId="3" borderId="3" xfId="9" applyNumberFormat="1" applyFont="1" applyFill="1" applyBorder="1" applyAlignment="1">
      <alignment horizontal="center"/>
    </xf>
    <xf numFmtId="0" fontId="8" fillId="4" borderId="0"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8" fillId="4" borderId="1" xfId="1" applyFont="1" applyFill="1" applyBorder="1" applyAlignment="1">
      <alignment horizontal="center" vertical="center" wrapText="1"/>
    </xf>
    <xf numFmtId="0" fontId="35" fillId="5" borderId="16" xfId="0" applyFont="1" applyFill="1" applyBorder="1" applyAlignment="1" applyProtection="1">
      <alignment horizontal="center" vertical="center"/>
      <protection hidden="1"/>
    </xf>
    <xf numFmtId="0" fontId="35" fillId="5" borderId="18" xfId="0" applyFont="1" applyFill="1" applyBorder="1" applyAlignment="1" applyProtection="1">
      <alignment horizontal="center" vertical="center"/>
      <protection hidden="1"/>
    </xf>
    <xf numFmtId="0" fontId="34" fillId="7" borderId="8" xfId="0" applyFont="1" applyFill="1" applyBorder="1" applyAlignment="1">
      <alignment horizontal="center"/>
    </xf>
    <xf numFmtId="0" fontId="35" fillId="5" borderId="28" xfId="0" applyFont="1" applyFill="1" applyBorder="1" applyAlignment="1" applyProtection="1">
      <alignment horizontal="center" vertical="center"/>
      <protection hidden="1"/>
    </xf>
    <xf numFmtId="0" fontId="35" fillId="5" borderId="24" xfId="0" applyFont="1" applyFill="1" applyBorder="1" applyAlignment="1" applyProtection="1">
      <alignment horizontal="center" vertical="center"/>
      <protection hidden="1"/>
    </xf>
    <xf numFmtId="0" fontId="35" fillId="5" borderId="27" xfId="0" applyFont="1" applyFill="1" applyBorder="1" applyAlignment="1" applyProtection="1">
      <alignment horizontal="center" vertical="center"/>
      <protection hidden="1"/>
    </xf>
    <xf numFmtId="0" fontId="26" fillId="7" borderId="0" xfId="0" applyFont="1" applyFill="1" applyAlignment="1">
      <alignment horizontal="center"/>
    </xf>
    <xf numFmtId="0" fontId="21" fillId="5" borderId="21" xfId="0" applyFont="1" applyFill="1" applyBorder="1" applyAlignment="1">
      <alignment horizontal="center"/>
    </xf>
    <xf numFmtId="0" fontId="21" fillId="5" borderId="22" xfId="0" applyFont="1" applyFill="1" applyBorder="1" applyAlignment="1">
      <alignment horizontal="center"/>
    </xf>
    <xf numFmtId="0" fontId="21" fillId="5" borderId="21" xfId="0" applyFont="1" applyFill="1" applyBorder="1" applyAlignment="1">
      <alignment horizontal="right"/>
    </xf>
    <xf numFmtId="0" fontId="21" fillId="5" borderId="23" xfId="0" applyFont="1" applyFill="1" applyBorder="1" applyAlignment="1">
      <alignment horizontal="right"/>
    </xf>
    <xf numFmtId="14" fontId="30" fillId="7" borderId="0" xfId="0" applyNumberFormat="1" applyFont="1" applyFill="1" applyBorder="1" applyAlignment="1">
      <alignment horizontal="center"/>
    </xf>
    <xf numFmtId="0" fontId="30" fillId="7" borderId="0" xfId="0" applyFont="1" applyFill="1" applyBorder="1" applyAlignment="1">
      <alignment horizontal="center"/>
    </xf>
    <xf numFmtId="0" fontId="31" fillId="7" borderId="0" xfId="0" applyFont="1" applyFill="1" applyBorder="1" applyAlignment="1">
      <alignment horizontal="center"/>
    </xf>
    <xf numFmtId="0" fontId="30" fillId="2" borderId="0" xfId="0" applyFont="1" applyFill="1" applyBorder="1" applyAlignment="1">
      <alignment horizontal="left"/>
    </xf>
    <xf numFmtId="0" fontId="21" fillId="2" borderId="9" xfId="3" applyFont="1" applyFill="1" applyBorder="1" applyAlignment="1" applyProtection="1">
      <alignment horizontal="center" vertical="center"/>
      <protection locked="0"/>
    </xf>
    <xf numFmtId="0" fontId="21" fillId="2" borderId="18" xfId="3" applyFont="1" applyFill="1" applyBorder="1" applyAlignment="1" applyProtection="1">
      <alignment horizontal="center" vertical="center"/>
      <protection locked="0"/>
    </xf>
    <xf numFmtId="0" fontId="59" fillId="2" borderId="53" xfId="8" applyFont="1" applyFill="1" applyBorder="1" applyAlignment="1">
      <alignment horizontal="center" vertical="center"/>
    </xf>
    <xf numFmtId="0" fontId="21" fillId="2" borderId="9" xfId="11" applyFont="1" applyFill="1" applyBorder="1" applyAlignment="1" applyProtection="1">
      <alignment horizontal="center" vertical="center"/>
      <protection locked="0"/>
    </xf>
  </cellXfs>
  <cellStyles count="12">
    <cellStyle name="40% - Accent3 2" xfId="10"/>
    <cellStyle name="Calculation" xfId="9" builtinId="22"/>
    <cellStyle name="Normal" xfId="0" builtinId="0"/>
    <cellStyle name="Normal 10" xfId="3"/>
    <cellStyle name="Normal 11" xfId="6"/>
    <cellStyle name="Normal 2 2" xfId="1"/>
    <cellStyle name="Normal 2 3" xfId="5"/>
    <cellStyle name="Normal 3" xfId="8"/>
    <cellStyle name="Normal 4" xfId="2"/>
    <cellStyle name="Normal 6" xfId="11"/>
    <cellStyle name="Normal 7" xfId="7"/>
    <cellStyle name="Normal 9" xfId="4"/>
  </cellStyles>
  <dxfs count="244">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1</xdr:col>
      <xdr:colOff>590550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209550</xdr:colOff>
      <xdr:row>0</xdr:row>
      <xdr:rowOff>19050</xdr:rowOff>
    </xdr:from>
    <xdr:to>
      <xdr:col>37</xdr:col>
      <xdr:colOff>457200</xdr:colOff>
      <xdr:row>1</xdr:row>
      <xdr:rowOff>47625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15300" y="1905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35038</xdr:colOff>
      <xdr:row>3</xdr:row>
      <xdr:rowOff>28575</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87538"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abSelected="1" zoomScaleNormal="100" workbookViewId="0">
      <selection activeCell="AN16" sqref="AN16"/>
    </sheetView>
  </sheetViews>
  <sheetFormatPr defaultRowHeight="15.75" x14ac:dyDescent="0.25"/>
  <cols>
    <col min="1" max="1" width="3.85546875" style="236" bestFit="1" customWidth="1"/>
    <col min="2" max="2" width="12.85546875" style="237" customWidth="1"/>
    <col min="3" max="3" width="21.28515625" style="237" customWidth="1"/>
    <col min="4" max="4" width="2.28515625" style="238" customWidth="1"/>
    <col min="5" max="5" width="2.28515625" style="239" customWidth="1"/>
    <col min="6" max="6" width="2.28515625" style="240" customWidth="1"/>
    <col min="7" max="7" width="2.28515625" style="238" customWidth="1"/>
    <col min="8" max="8" width="2.28515625" style="237" customWidth="1"/>
    <col min="9" max="9" width="2.28515625" style="240" customWidth="1"/>
    <col min="10" max="10" width="2.28515625" style="238" customWidth="1"/>
    <col min="11" max="11" width="2.28515625" style="237" customWidth="1"/>
    <col min="12" max="12" width="2.28515625" style="240" customWidth="1"/>
    <col min="13" max="13" width="2.28515625" style="238" customWidth="1"/>
    <col min="14" max="14" width="2.28515625" style="237" customWidth="1"/>
    <col min="15" max="15" width="2.28515625" style="240" customWidth="1"/>
    <col min="16" max="16" width="2.28515625" style="238" customWidth="1"/>
    <col min="17" max="17" width="2.28515625" style="237" customWidth="1"/>
    <col min="18" max="18" width="2.28515625" style="240" customWidth="1"/>
    <col min="19" max="19" width="2.28515625" style="238" customWidth="1"/>
    <col min="20" max="20" width="2.28515625" style="237" customWidth="1"/>
    <col min="21" max="21" width="2.28515625" style="240" customWidth="1"/>
    <col min="22" max="22" width="2.28515625" style="238" customWidth="1"/>
    <col min="23" max="23" width="2.28515625" style="237" customWidth="1"/>
    <col min="24" max="24" width="2.28515625" style="240" customWidth="1"/>
    <col min="25" max="25" width="2.28515625" style="238" customWidth="1"/>
    <col min="26" max="26" width="2.28515625" style="237" customWidth="1"/>
    <col min="27" max="30" width="2.28515625" style="240" customWidth="1"/>
    <col min="31" max="31" width="2.28515625" style="238" customWidth="1"/>
    <col min="32" max="32" width="2.28515625" style="237" customWidth="1"/>
    <col min="33" max="33" width="2.28515625" style="240" customWidth="1"/>
    <col min="34" max="34" width="6.42578125" style="237" customWidth="1"/>
    <col min="35" max="35" width="4" style="239" customWidth="1"/>
    <col min="36" max="36" width="1.5703125" style="237" customWidth="1"/>
    <col min="37" max="37" width="4" style="239" customWidth="1"/>
    <col min="38" max="39" width="8" style="237" customWidth="1"/>
    <col min="40" max="226" width="9.140625" style="237"/>
    <col min="227" max="227" width="3.85546875" style="237" bestFit="1" customWidth="1"/>
    <col min="228" max="228" width="12.85546875" style="237" customWidth="1"/>
    <col min="229" max="229" width="21.28515625" style="237" customWidth="1"/>
    <col min="230" max="259" width="2.28515625" style="237" customWidth="1"/>
    <col min="260" max="260" width="6.42578125" style="237" customWidth="1"/>
    <col min="261" max="261" width="4" style="237" customWidth="1"/>
    <col min="262" max="262" width="1.5703125" style="237" customWidth="1"/>
    <col min="263" max="263" width="4" style="237" customWidth="1"/>
    <col min="264" max="264" width="8" style="237" customWidth="1"/>
    <col min="265" max="482" width="9.140625" style="237"/>
    <col min="483" max="483" width="3.85546875" style="237" bestFit="1" customWidth="1"/>
    <col min="484" max="484" width="12.85546875" style="237" customWidth="1"/>
    <col min="485" max="485" width="21.28515625" style="237" customWidth="1"/>
    <col min="486" max="515" width="2.28515625" style="237" customWidth="1"/>
    <col min="516" max="516" width="6.42578125" style="237" customWidth="1"/>
    <col min="517" max="517" width="4" style="237" customWidth="1"/>
    <col min="518" max="518" width="1.5703125" style="237" customWidth="1"/>
    <col min="519" max="519" width="4" style="237" customWidth="1"/>
    <col min="520" max="520" width="8" style="237" customWidth="1"/>
    <col min="521" max="738" width="9.140625" style="237"/>
    <col min="739" max="739" width="3.85546875" style="237" bestFit="1" customWidth="1"/>
    <col min="740" max="740" width="12.85546875" style="237" customWidth="1"/>
    <col min="741" max="741" width="21.28515625" style="237" customWidth="1"/>
    <col min="742" max="771" width="2.28515625" style="237" customWidth="1"/>
    <col min="772" max="772" width="6.42578125" style="237" customWidth="1"/>
    <col min="773" max="773" width="4" style="237" customWidth="1"/>
    <col min="774" max="774" width="1.5703125" style="237" customWidth="1"/>
    <col min="775" max="775" width="4" style="237" customWidth="1"/>
    <col min="776" max="776" width="8" style="237" customWidth="1"/>
    <col min="777" max="994" width="9.140625" style="237"/>
    <col min="995" max="995" width="3.85546875" style="237" bestFit="1" customWidth="1"/>
    <col min="996" max="996" width="12.85546875" style="237" customWidth="1"/>
    <col min="997" max="997" width="21.28515625" style="237" customWidth="1"/>
    <col min="998" max="1027" width="2.28515625" style="237" customWidth="1"/>
    <col min="1028" max="1028" width="6.42578125" style="237" customWidth="1"/>
    <col min="1029" max="1029" width="4" style="237" customWidth="1"/>
    <col min="1030" max="1030" width="1.5703125" style="237" customWidth="1"/>
    <col min="1031" max="1031" width="4" style="237" customWidth="1"/>
    <col min="1032" max="1032" width="8" style="237" customWidth="1"/>
    <col min="1033" max="1250" width="9.140625" style="237"/>
    <col min="1251" max="1251" width="3.85546875" style="237" bestFit="1" customWidth="1"/>
    <col min="1252" max="1252" width="12.85546875" style="237" customWidth="1"/>
    <col min="1253" max="1253" width="21.28515625" style="237" customWidth="1"/>
    <col min="1254" max="1283" width="2.28515625" style="237" customWidth="1"/>
    <col min="1284" max="1284" width="6.42578125" style="237" customWidth="1"/>
    <col min="1285" max="1285" width="4" style="237" customWidth="1"/>
    <col min="1286" max="1286" width="1.5703125" style="237" customWidth="1"/>
    <col min="1287" max="1287" width="4" style="237" customWidth="1"/>
    <col min="1288" max="1288" width="8" style="237" customWidth="1"/>
    <col min="1289" max="1506" width="9.140625" style="237"/>
    <col min="1507" max="1507" width="3.85546875" style="237" bestFit="1" customWidth="1"/>
    <col min="1508" max="1508" width="12.85546875" style="237" customWidth="1"/>
    <col min="1509" max="1509" width="21.28515625" style="237" customWidth="1"/>
    <col min="1510" max="1539" width="2.28515625" style="237" customWidth="1"/>
    <col min="1540" max="1540" width="6.42578125" style="237" customWidth="1"/>
    <col min="1541" max="1541" width="4" style="237" customWidth="1"/>
    <col min="1542" max="1542" width="1.5703125" style="237" customWidth="1"/>
    <col min="1543" max="1543" width="4" style="237" customWidth="1"/>
    <col min="1544" max="1544" width="8" style="237" customWidth="1"/>
    <col min="1545" max="1762" width="9.140625" style="237"/>
    <col min="1763" max="1763" width="3.85546875" style="237" bestFit="1" customWidth="1"/>
    <col min="1764" max="1764" width="12.85546875" style="237" customWidth="1"/>
    <col min="1765" max="1765" width="21.28515625" style="237" customWidth="1"/>
    <col min="1766" max="1795" width="2.28515625" style="237" customWidth="1"/>
    <col min="1796" max="1796" width="6.42578125" style="237" customWidth="1"/>
    <col min="1797" max="1797" width="4" style="237" customWidth="1"/>
    <col min="1798" max="1798" width="1.5703125" style="237" customWidth="1"/>
    <col min="1799" max="1799" width="4" style="237" customWidth="1"/>
    <col min="1800" max="1800" width="8" style="237" customWidth="1"/>
    <col min="1801" max="2018" width="9.140625" style="237"/>
    <col min="2019" max="2019" width="3.85546875" style="237" bestFit="1" customWidth="1"/>
    <col min="2020" max="2020" width="12.85546875" style="237" customWidth="1"/>
    <col min="2021" max="2021" width="21.28515625" style="237" customWidth="1"/>
    <col min="2022" max="2051" width="2.28515625" style="237" customWidth="1"/>
    <col min="2052" max="2052" width="6.42578125" style="237" customWidth="1"/>
    <col min="2053" max="2053" width="4" style="237" customWidth="1"/>
    <col min="2054" max="2054" width="1.5703125" style="237" customWidth="1"/>
    <col min="2055" max="2055" width="4" style="237" customWidth="1"/>
    <col min="2056" max="2056" width="8" style="237" customWidth="1"/>
    <col min="2057" max="2274" width="9.140625" style="237"/>
    <col min="2275" max="2275" width="3.85546875" style="237" bestFit="1" customWidth="1"/>
    <col min="2276" max="2276" width="12.85546875" style="237" customWidth="1"/>
    <col min="2277" max="2277" width="21.28515625" style="237" customWidth="1"/>
    <col min="2278" max="2307" width="2.28515625" style="237" customWidth="1"/>
    <col min="2308" max="2308" width="6.42578125" style="237" customWidth="1"/>
    <col min="2309" max="2309" width="4" style="237" customWidth="1"/>
    <col min="2310" max="2310" width="1.5703125" style="237" customWidth="1"/>
    <col min="2311" max="2311" width="4" style="237" customWidth="1"/>
    <col min="2312" max="2312" width="8" style="237" customWidth="1"/>
    <col min="2313" max="2530" width="9.140625" style="237"/>
    <col min="2531" max="2531" width="3.85546875" style="237" bestFit="1" customWidth="1"/>
    <col min="2532" max="2532" width="12.85546875" style="237" customWidth="1"/>
    <col min="2533" max="2533" width="21.28515625" style="237" customWidth="1"/>
    <col min="2534" max="2563" width="2.28515625" style="237" customWidth="1"/>
    <col min="2564" max="2564" width="6.42578125" style="237" customWidth="1"/>
    <col min="2565" max="2565" width="4" style="237" customWidth="1"/>
    <col min="2566" max="2566" width="1.5703125" style="237" customWidth="1"/>
    <col min="2567" max="2567" width="4" style="237" customWidth="1"/>
    <col min="2568" max="2568" width="8" style="237" customWidth="1"/>
    <col min="2569" max="2786" width="9.140625" style="237"/>
    <col min="2787" max="2787" width="3.85546875" style="237" bestFit="1" customWidth="1"/>
    <col min="2788" max="2788" width="12.85546875" style="237" customWidth="1"/>
    <col min="2789" max="2789" width="21.28515625" style="237" customWidth="1"/>
    <col min="2790" max="2819" width="2.28515625" style="237" customWidth="1"/>
    <col min="2820" max="2820" width="6.42578125" style="237" customWidth="1"/>
    <col min="2821" max="2821" width="4" style="237" customWidth="1"/>
    <col min="2822" max="2822" width="1.5703125" style="237" customWidth="1"/>
    <col min="2823" max="2823" width="4" style="237" customWidth="1"/>
    <col min="2824" max="2824" width="8" style="237" customWidth="1"/>
    <col min="2825" max="3042" width="9.140625" style="237"/>
    <col min="3043" max="3043" width="3.85546875" style="237" bestFit="1" customWidth="1"/>
    <col min="3044" max="3044" width="12.85546875" style="237" customWidth="1"/>
    <col min="3045" max="3045" width="21.28515625" style="237" customWidth="1"/>
    <col min="3046" max="3075" width="2.28515625" style="237" customWidth="1"/>
    <col min="3076" max="3076" width="6.42578125" style="237" customWidth="1"/>
    <col min="3077" max="3077" width="4" style="237" customWidth="1"/>
    <col min="3078" max="3078" width="1.5703125" style="237" customWidth="1"/>
    <col min="3079" max="3079" width="4" style="237" customWidth="1"/>
    <col min="3080" max="3080" width="8" style="237" customWidth="1"/>
    <col min="3081" max="3298" width="9.140625" style="237"/>
    <col min="3299" max="3299" width="3.85546875" style="237" bestFit="1" customWidth="1"/>
    <col min="3300" max="3300" width="12.85546875" style="237" customWidth="1"/>
    <col min="3301" max="3301" width="21.28515625" style="237" customWidth="1"/>
    <col min="3302" max="3331" width="2.28515625" style="237" customWidth="1"/>
    <col min="3332" max="3332" width="6.42578125" style="237" customWidth="1"/>
    <col min="3333" max="3333" width="4" style="237" customWidth="1"/>
    <col min="3334" max="3334" width="1.5703125" style="237" customWidth="1"/>
    <col min="3335" max="3335" width="4" style="237" customWidth="1"/>
    <col min="3336" max="3336" width="8" style="237" customWidth="1"/>
    <col min="3337" max="3554" width="9.140625" style="237"/>
    <col min="3555" max="3555" width="3.85546875" style="237" bestFit="1" customWidth="1"/>
    <col min="3556" max="3556" width="12.85546875" style="237" customWidth="1"/>
    <col min="3557" max="3557" width="21.28515625" style="237" customWidth="1"/>
    <col min="3558" max="3587" width="2.28515625" style="237" customWidth="1"/>
    <col min="3588" max="3588" width="6.42578125" style="237" customWidth="1"/>
    <col min="3589" max="3589" width="4" style="237" customWidth="1"/>
    <col min="3590" max="3590" width="1.5703125" style="237" customWidth="1"/>
    <col min="3591" max="3591" width="4" style="237" customWidth="1"/>
    <col min="3592" max="3592" width="8" style="237" customWidth="1"/>
    <col min="3593" max="3810" width="9.140625" style="237"/>
    <col min="3811" max="3811" width="3.85546875" style="237" bestFit="1" customWidth="1"/>
    <col min="3812" max="3812" width="12.85546875" style="237" customWidth="1"/>
    <col min="3813" max="3813" width="21.28515625" style="237" customWidth="1"/>
    <col min="3814" max="3843" width="2.28515625" style="237" customWidth="1"/>
    <col min="3844" max="3844" width="6.42578125" style="237" customWidth="1"/>
    <col min="3845" max="3845" width="4" style="237" customWidth="1"/>
    <col min="3846" max="3846" width="1.5703125" style="237" customWidth="1"/>
    <col min="3847" max="3847" width="4" style="237" customWidth="1"/>
    <col min="3848" max="3848" width="8" style="237" customWidth="1"/>
    <col min="3849" max="4066" width="9.140625" style="237"/>
    <col min="4067" max="4067" width="3.85546875" style="237" bestFit="1" customWidth="1"/>
    <col min="4068" max="4068" width="12.85546875" style="237" customWidth="1"/>
    <col min="4069" max="4069" width="21.28515625" style="237" customWidth="1"/>
    <col min="4070" max="4099" width="2.28515625" style="237" customWidth="1"/>
    <col min="4100" max="4100" width="6.42578125" style="237" customWidth="1"/>
    <col min="4101" max="4101" width="4" style="237" customWidth="1"/>
    <col min="4102" max="4102" width="1.5703125" style="237" customWidth="1"/>
    <col min="4103" max="4103" width="4" style="237" customWidth="1"/>
    <col min="4104" max="4104" width="8" style="237" customWidth="1"/>
    <col min="4105" max="4322" width="9.140625" style="237"/>
    <col min="4323" max="4323" width="3.85546875" style="237" bestFit="1" customWidth="1"/>
    <col min="4324" max="4324" width="12.85546875" style="237" customWidth="1"/>
    <col min="4325" max="4325" width="21.28515625" style="237" customWidth="1"/>
    <col min="4326" max="4355" width="2.28515625" style="237" customWidth="1"/>
    <col min="4356" max="4356" width="6.42578125" style="237" customWidth="1"/>
    <col min="4357" max="4357" width="4" style="237" customWidth="1"/>
    <col min="4358" max="4358" width="1.5703125" style="237" customWidth="1"/>
    <col min="4359" max="4359" width="4" style="237" customWidth="1"/>
    <col min="4360" max="4360" width="8" style="237" customWidth="1"/>
    <col min="4361" max="4578" width="9.140625" style="237"/>
    <col min="4579" max="4579" width="3.85546875" style="237" bestFit="1" customWidth="1"/>
    <col min="4580" max="4580" width="12.85546875" style="237" customWidth="1"/>
    <col min="4581" max="4581" width="21.28515625" style="237" customWidth="1"/>
    <col min="4582" max="4611" width="2.28515625" style="237" customWidth="1"/>
    <col min="4612" max="4612" width="6.42578125" style="237" customWidth="1"/>
    <col min="4613" max="4613" width="4" style="237" customWidth="1"/>
    <col min="4614" max="4614" width="1.5703125" style="237" customWidth="1"/>
    <col min="4615" max="4615" width="4" style="237" customWidth="1"/>
    <col min="4616" max="4616" width="8" style="237" customWidth="1"/>
    <col min="4617" max="4834" width="9.140625" style="237"/>
    <col min="4835" max="4835" width="3.85546875" style="237" bestFit="1" customWidth="1"/>
    <col min="4836" max="4836" width="12.85546875" style="237" customWidth="1"/>
    <col min="4837" max="4837" width="21.28515625" style="237" customWidth="1"/>
    <col min="4838" max="4867" width="2.28515625" style="237" customWidth="1"/>
    <col min="4868" max="4868" width="6.42578125" style="237" customWidth="1"/>
    <col min="4869" max="4869" width="4" style="237" customWidth="1"/>
    <col min="4870" max="4870" width="1.5703125" style="237" customWidth="1"/>
    <col min="4871" max="4871" width="4" style="237" customWidth="1"/>
    <col min="4872" max="4872" width="8" style="237" customWidth="1"/>
    <col min="4873" max="5090" width="9.140625" style="237"/>
    <col min="5091" max="5091" width="3.85546875" style="237" bestFit="1" customWidth="1"/>
    <col min="5092" max="5092" width="12.85546875" style="237" customWidth="1"/>
    <col min="5093" max="5093" width="21.28515625" style="237" customWidth="1"/>
    <col min="5094" max="5123" width="2.28515625" style="237" customWidth="1"/>
    <col min="5124" max="5124" width="6.42578125" style="237" customWidth="1"/>
    <col min="5125" max="5125" width="4" style="237" customWidth="1"/>
    <col min="5126" max="5126" width="1.5703125" style="237" customWidth="1"/>
    <col min="5127" max="5127" width="4" style="237" customWidth="1"/>
    <col min="5128" max="5128" width="8" style="237" customWidth="1"/>
    <col min="5129" max="5346" width="9.140625" style="237"/>
    <col min="5347" max="5347" width="3.85546875" style="237" bestFit="1" customWidth="1"/>
    <col min="5348" max="5348" width="12.85546875" style="237" customWidth="1"/>
    <col min="5349" max="5349" width="21.28515625" style="237" customWidth="1"/>
    <col min="5350" max="5379" width="2.28515625" style="237" customWidth="1"/>
    <col min="5380" max="5380" width="6.42578125" style="237" customWidth="1"/>
    <col min="5381" max="5381" width="4" style="237" customWidth="1"/>
    <col min="5382" max="5382" width="1.5703125" style="237" customWidth="1"/>
    <col min="5383" max="5383" width="4" style="237" customWidth="1"/>
    <col min="5384" max="5384" width="8" style="237" customWidth="1"/>
    <col min="5385" max="5602" width="9.140625" style="237"/>
    <col min="5603" max="5603" width="3.85546875" style="237" bestFit="1" customWidth="1"/>
    <col min="5604" max="5604" width="12.85546875" style="237" customWidth="1"/>
    <col min="5605" max="5605" width="21.28515625" style="237" customWidth="1"/>
    <col min="5606" max="5635" width="2.28515625" style="237" customWidth="1"/>
    <col min="5636" max="5636" width="6.42578125" style="237" customWidth="1"/>
    <col min="5637" max="5637" width="4" style="237" customWidth="1"/>
    <col min="5638" max="5638" width="1.5703125" style="237" customWidth="1"/>
    <col min="5639" max="5639" width="4" style="237" customWidth="1"/>
    <col min="5640" max="5640" width="8" style="237" customWidth="1"/>
    <col min="5641" max="5858" width="9.140625" style="237"/>
    <col min="5859" max="5859" width="3.85546875" style="237" bestFit="1" customWidth="1"/>
    <col min="5860" max="5860" width="12.85546875" style="237" customWidth="1"/>
    <col min="5861" max="5861" width="21.28515625" style="237" customWidth="1"/>
    <col min="5862" max="5891" width="2.28515625" style="237" customWidth="1"/>
    <col min="5892" max="5892" width="6.42578125" style="237" customWidth="1"/>
    <col min="5893" max="5893" width="4" style="237" customWidth="1"/>
    <col min="5894" max="5894" width="1.5703125" style="237" customWidth="1"/>
    <col min="5895" max="5895" width="4" style="237" customWidth="1"/>
    <col min="5896" max="5896" width="8" style="237" customWidth="1"/>
    <col min="5897" max="6114" width="9.140625" style="237"/>
    <col min="6115" max="6115" width="3.85546875" style="237" bestFit="1" customWidth="1"/>
    <col min="6116" max="6116" width="12.85546875" style="237" customWidth="1"/>
    <col min="6117" max="6117" width="21.28515625" style="237" customWidth="1"/>
    <col min="6118" max="6147" width="2.28515625" style="237" customWidth="1"/>
    <col min="6148" max="6148" width="6.42578125" style="237" customWidth="1"/>
    <col min="6149" max="6149" width="4" style="237" customWidth="1"/>
    <col min="6150" max="6150" width="1.5703125" style="237" customWidth="1"/>
    <col min="6151" max="6151" width="4" style="237" customWidth="1"/>
    <col min="6152" max="6152" width="8" style="237" customWidth="1"/>
    <col min="6153" max="6370" width="9.140625" style="237"/>
    <col min="6371" max="6371" width="3.85546875" style="237" bestFit="1" customWidth="1"/>
    <col min="6372" max="6372" width="12.85546875" style="237" customWidth="1"/>
    <col min="6373" max="6373" width="21.28515625" style="237" customWidth="1"/>
    <col min="6374" max="6403" width="2.28515625" style="237" customWidth="1"/>
    <col min="6404" max="6404" width="6.42578125" style="237" customWidth="1"/>
    <col min="6405" max="6405" width="4" style="237" customWidth="1"/>
    <col min="6406" max="6406" width="1.5703125" style="237" customWidth="1"/>
    <col min="6407" max="6407" width="4" style="237" customWidth="1"/>
    <col min="6408" max="6408" width="8" style="237" customWidth="1"/>
    <col min="6409" max="6626" width="9.140625" style="237"/>
    <col min="6627" max="6627" width="3.85546875" style="237" bestFit="1" customWidth="1"/>
    <col min="6628" max="6628" width="12.85546875" style="237" customWidth="1"/>
    <col min="6629" max="6629" width="21.28515625" style="237" customWidth="1"/>
    <col min="6630" max="6659" width="2.28515625" style="237" customWidth="1"/>
    <col min="6660" max="6660" width="6.42578125" style="237" customWidth="1"/>
    <col min="6661" max="6661" width="4" style="237" customWidth="1"/>
    <col min="6662" max="6662" width="1.5703125" style="237" customWidth="1"/>
    <col min="6663" max="6663" width="4" style="237" customWidth="1"/>
    <col min="6664" max="6664" width="8" style="237" customWidth="1"/>
    <col min="6665" max="6882" width="9.140625" style="237"/>
    <col min="6883" max="6883" width="3.85546875" style="237" bestFit="1" customWidth="1"/>
    <col min="6884" max="6884" width="12.85546875" style="237" customWidth="1"/>
    <col min="6885" max="6885" width="21.28515625" style="237" customWidth="1"/>
    <col min="6886" max="6915" width="2.28515625" style="237" customWidth="1"/>
    <col min="6916" max="6916" width="6.42578125" style="237" customWidth="1"/>
    <col min="6917" max="6917" width="4" style="237" customWidth="1"/>
    <col min="6918" max="6918" width="1.5703125" style="237" customWidth="1"/>
    <col min="6919" max="6919" width="4" style="237" customWidth="1"/>
    <col min="6920" max="6920" width="8" style="237" customWidth="1"/>
    <col min="6921" max="7138" width="9.140625" style="237"/>
    <col min="7139" max="7139" width="3.85546875" style="237" bestFit="1" customWidth="1"/>
    <col min="7140" max="7140" width="12.85546875" style="237" customWidth="1"/>
    <col min="7141" max="7141" width="21.28515625" style="237" customWidth="1"/>
    <col min="7142" max="7171" width="2.28515625" style="237" customWidth="1"/>
    <col min="7172" max="7172" width="6.42578125" style="237" customWidth="1"/>
    <col min="7173" max="7173" width="4" style="237" customWidth="1"/>
    <col min="7174" max="7174" width="1.5703125" style="237" customWidth="1"/>
    <col min="7175" max="7175" width="4" style="237" customWidth="1"/>
    <col min="7176" max="7176" width="8" style="237" customWidth="1"/>
    <col min="7177" max="7394" width="9.140625" style="237"/>
    <col min="7395" max="7395" width="3.85546875" style="237" bestFit="1" customWidth="1"/>
    <col min="7396" max="7396" width="12.85546875" style="237" customWidth="1"/>
    <col min="7397" max="7397" width="21.28515625" style="237" customWidth="1"/>
    <col min="7398" max="7427" width="2.28515625" style="237" customWidth="1"/>
    <col min="7428" max="7428" width="6.42578125" style="237" customWidth="1"/>
    <col min="7429" max="7429" width="4" style="237" customWidth="1"/>
    <col min="7430" max="7430" width="1.5703125" style="237" customWidth="1"/>
    <col min="7431" max="7431" width="4" style="237" customWidth="1"/>
    <col min="7432" max="7432" width="8" style="237" customWidth="1"/>
    <col min="7433" max="7650" width="9.140625" style="237"/>
    <col min="7651" max="7651" width="3.85546875" style="237" bestFit="1" customWidth="1"/>
    <col min="7652" max="7652" width="12.85546875" style="237" customWidth="1"/>
    <col min="7653" max="7653" width="21.28515625" style="237" customWidth="1"/>
    <col min="7654" max="7683" width="2.28515625" style="237" customWidth="1"/>
    <col min="7684" max="7684" width="6.42578125" style="237" customWidth="1"/>
    <col min="7685" max="7685" width="4" style="237" customWidth="1"/>
    <col min="7686" max="7686" width="1.5703125" style="237" customWidth="1"/>
    <col min="7687" max="7687" width="4" style="237" customWidth="1"/>
    <col min="7688" max="7688" width="8" style="237" customWidth="1"/>
    <col min="7689" max="7906" width="9.140625" style="237"/>
    <col min="7907" max="7907" width="3.85546875" style="237" bestFit="1" customWidth="1"/>
    <col min="7908" max="7908" width="12.85546875" style="237" customWidth="1"/>
    <col min="7909" max="7909" width="21.28515625" style="237" customWidth="1"/>
    <col min="7910" max="7939" width="2.28515625" style="237" customWidth="1"/>
    <col min="7940" max="7940" width="6.42578125" style="237" customWidth="1"/>
    <col min="7941" max="7941" width="4" style="237" customWidth="1"/>
    <col min="7942" max="7942" width="1.5703125" style="237" customWidth="1"/>
    <col min="7943" max="7943" width="4" style="237" customWidth="1"/>
    <col min="7944" max="7944" width="8" style="237" customWidth="1"/>
    <col min="7945" max="8162" width="9.140625" style="237"/>
    <col min="8163" max="8163" width="3.85546875" style="237" bestFit="1" customWidth="1"/>
    <col min="8164" max="8164" width="12.85546875" style="237" customWidth="1"/>
    <col min="8165" max="8165" width="21.28515625" style="237" customWidth="1"/>
    <col min="8166" max="8195" width="2.28515625" style="237" customWidth="1"/>
    <col min="8196" max="8196" width="6.42578125" style="237" customWidth="1"/>
    <col min="8197" max="8197" width="4" style="237" customWidth="1"/>
    <col min="8198" max="8198" width="1.5703125" style="237" customWidth="1"/>
    <col min="8199" max="8199" width="4" style="237" customWidth="1"/>
    <col min="8200" max="8200" width="8" style="237" customWidth="1"/>
    <col min="8201" max="8418" width="9.140625" style="237"/>
    <col min="8419" max="8419" width="3.85546875" style="237" bestFit="1" customWidth="1"/>
    <col min="8420" max="8420" width="12.85546875" style="237" customWidth="1"/>
    <col min="8421" max="8421" width="21.28515625" style="237" customWidth="1"/>
    <col min="8422" max="8451" width="2.28515625" style="237" customWidth="1"/>
    <col min="8452" max="8452" width="6.42578125" style="237" customWidth="1"/>
    <col min="8453" max="8453" width="4" style="237" customWidth="1"/>
    <col min="8454" max="8454" width="1.5703125" style="237" customWidth="1"/>
    <col min="8455" max="8455" width="4" style="237" customWidth="1"/>
    <col min="8456" max="8456" width="8" style="237" customWidth="1"/>
    <col min="8457" max="8674" width="9.140625" style="237"/>
    <col min="8675" max="8675" width="3.85546875" style="237" bestFit="1" customWidth="1"/>
    <col min="8676" max="8676" width="12.85546875" style="237" customWidth="1"/>
    <col min="8677" max="8677" width="21.28515625" style="237" customWidth="1"/>
    <col min="8678" max="8707" width="2.28515625" style="237" customWidth="1"/>
    <col min="8708" max="8708" width="6.42578125" style="237" customWidth="1"/>
    <col min="8709" max="8709" width="4" style="237" customWidth="1"/>
    <col min="8710" max="8710" width="1.5703125" style="237" customWidth="1"/>
    <col min="8711" max="8711" width="4" style="237" customWidth="1"/>
    <col min="8712" max="8712" width="8" style="237" customWidth="1"/>
    <col min="8713" max="8930" width="9.140625" style="237"/>
    <col min="8931" max="8931" width="3.85546875" style="237" bestFit="1" customWidth="1"/>
    <col min="8932" max="8932" width="12.85546875" style="237" customWidth="1"/>
    <col min="8933" max="8933" width="21.28515625" style="237" customWidth="1"/>
    <col min="8934" max="8963" width="2.28515625" style="237" customWidth="1"/>
    <col min="8964" max="8964" width="6.42578125" style="237" customWidth="1"/>
    <col min="8965" max="8965" width="4" style="237" customWidth="1"/>
    <col min="8966" max="8966" width="1.5703125" style="237" customWidth="1"/>
    <col min="8967" max="8967" width="4" style="237" customWidth="1"/>
    <col min="8968" max="8968" width="8" style="237" customWidth="1"/>
    <col min="8969" max="9186" width="9.140625" style="237"/>
    <col min="9187" max="9187" width="3.85546875" style="237" bestFit="1" customWidth="1"/>
    <col min="9188" max="9188" width="12.85546875" style="237" customWidth="1"/>
    <col min="9189" max="9189" width="21.28515625" style="237" customWidth="1"/>
    <col min="9190" max="9219" width="2.28515625" style="237" customWidth="1"/>
    <col min="9220" max="9220" width="6.42578125" style="237" customWidth="1"/>
    <col min="9221" max="9221" width="4" style="237" customWidth="1"/>
    <col min="9222" max="9222" width="1.5703125" style="237" customWidth="1"/>
    <col min="9223" max="9223" width="4" style="237" customWidth="1"/>
    <col min="9224" max="9224" width="8" style="237" customWidth="1"/>
    <col min="9225" max="9442" width="9.140625" style="237"/>
    <col min="9443" max="9443" width="3.85546875" style="237" bestFit="1" customWidth="1"/>
    <col min="9444" max="9444" width="12.85546875" style="237" customWidth="1"/>
    <col min="9445" max="9445" width="21.28515625" style="237" customWidth="1"/>
    <col min="9446" max="9475" width="2.28515625" style="237" customWidth="1"/>
    <col min="9476" max="9476" width="6.42578125" style="237" customWidth="1"/>
    <col min="9477" max="9477" width="4" style="237" customWidth="1"/>
    <col min="9478" max="9478" width="1.5703125" style="237" customWidth="1"/>
    <col min="9479" max="9479" width="4" style="237" customWidth="1"/>
    <col min="9480" max="9480" width="8" style="237" customWidth="1"/>
    <col min="9481" max="9698" width="9.140625" style="237"/>
    <col min="9699" max="9699" width="3.85546875" style="237" bestFit="1" customWidth="1"/>
    <col min="9700" max="9700" width="12.85546875" style="237" customWidth="1"/>
    <col min="9701" max="9701" width="21.28515625" style="237" customWidth="1"/>
    <col min="9702" max="9731" width="2.28515625" style="237" customWidth="1"/>
    <col min="9732" max="9732" width="6.42578125" style="237" customWidth="1"/>
    <col min="9733" max="9733" width="4" style="237" customWidth="1"/>
    <col min="9734" max="9734" width="1.5703125" style="237" customWidth="1"/>
    <col min="9735" max="9735" width="4" style="237" customWidth="1"/>
    <col min="9736" max="9736" width="8" style="237" customWidth="1"/>
    <col min="9737" max="9954" width="9.140625" style="237"/>
    <col min="9955" max="9955" width="3.85546875" style="237" bestFit="1" customWidth="1"/>
    <col min="9956" max="9956" width="12.85546875" style="237" customWidth="1"/>
    <col min="9957" max="9957" width="21.28515625" style="237" customWidth="1"/>
    <col min="9958" max="9987" width="2.28515625" style="237" customWidth="1"/>
    <col min="9988" max="9988" width="6.42578125" style="237" customWidth="1"/>
    <col min="9989" max="9989" width="4" style="237" customWidth="1"/>
    <col min="9990" max="9990" width="1.5703125" style="237" customWidth="1"/>
    <col min="9991" max="9991" width="4" style="237" customWidth="1"/>
    <col min="9992" max="9992" width="8" style="237" customWidth="1"/>
    <col min="9993" max="10210" width="9.140625" style="237"/>
    <col min="10211" max="10211" width="3.85546875" style="237" bestFit="1" customWidth="1"/>
    <col min="10212" max="10212" width="12.85546875" style="237" customWidth="1"/>
    <col min="10213" max="10213" width="21.28515625" style="237" customWidth="1"/>
    <col min="10214" max="10243" width="2.28515625" style="237" customWidth="1"/>
    <col min="10244" max="10244" width="6.42578125" style="237" customWidth="1"/>
    <col min="10245" max="10245" width="4" style="237" customWidth="1"/>
    <col min="10246" max="10246" width="1.5703125" style="237" customWidth="1"/>
    <col min="10247" max="10247" width="4" style="237" customWidth="1"/>
    <col min="10248" max="10248" width="8" style="237" customWidth="1"/>
    <col min="10249" max="10466" width="9.140625" style="237"/>
    <col min="10467" max="10467" width="3.85546875" style="237" bestFit="1" customWidth="1"/>
    <col min="10468" max="10468" width="12.85546875" style="237" customWidth="1"/>
    <col min="10469" max="10469" width="21.28515625" style="237" customWidth="1"/>
    <col min="10470" max="10499" width="2.28515625" style="237" customWidth="1"/>
    <col min="10500" max="10500" width="6.42578125" style="237" customWidth="1"/>
    <col min="10501" max="10501" width="4" style="237" customWidth="1"/>
    <col min="10502" max="10502" width="1.5703125" style="237" customWidth="1"/>
    <col min="10503" max="10503" width="4" style="237" customWidth="1"/>
    <col min="10504" max="10504" width="8" style="237" customWidth="1"/>
    <col min="10505" max="10722" width="9.140625" style="237"/>
    <col min="10723" max="10723" width="3.85546875" style="237" bestFit="1" customWidth="1"/>
    <col min="10724" max="10724" width="12.85546875" style="237" customWidth="1"/>
    <col min="10725" max="10725" width="21.28515625" style="237" customWidth="1"/>
    <col min="10726" max="10755" width="2.28515625" style="237" customWidth="1"/>
    <col min="10756" max="10756" width="6.42578125" style="237" customWidth="1"/>
    <col min="10757" max="10757" width="4" style="237" customWidth="1"/>
    <col min="10758" max="10758" width="1.5703125" style="237" customWidth="1"/>
    <col min="10759" max="10759" width="4" style="237" customWidth="1"/>
    <col min="10760" max="10760" width="8" style="237" customWidth="1"/>
    <col min="10761" max="10978" width="9.140625" style="237"/>
    <col min="10979" max="10979" width="3.85546875" style="237" bestFit="1" customWidth="1"/>
    <col min="10980" max="10980" width="12.85546875" style="237" customWidth="1"/>
    <col min="10981" max="10981" width="21.28515625" style="237" customWidth="1"/>
    <col min="10982" max="11011" width="2.28515625" style="237" customWidth="1"/>
    <col min="11012" max="11012" width="6.42578125" style="237" customWidth="1"/>
    <col min="11013" max="11013" width="4" style="237" customWidth="1"/>
    <col min="11014" max="11014" width="1.5703125" style="237" customWidth="1"/>
    <col min="11015" max="11015" width="4" style="237" customWidth="1"/>
    <col min="11016" max="11016" width="8" style="237" customWidth="1"/>
    <col min="11017" max="11234" width="9.140625" style="237"/>
    <col min="11235" max="11235" width="3.85546875" style="237" bestFit="1" customWidth="1"/>
    <col min="11236" max="11236" width="12.85546875" style="237" customWidth="1"/>
    <col min="11237" max="11237" width="21.28515625" style="237" customWidth="1"/>
    <col min="11238" max="11267" width="2.28515625" style="237" customWidth="1"/>
    <col min="11268" max="11268" width="6.42578125" style="237" customWidth="1"/>
    <col min="11269" max="11269" width="4" style="237" customWidth="1"/>
    <col min="11270" max="11270" width="1.5703125" style="237" customWidth="1"/>
    <col min="11271" max="11271" width="4" style="237" customWidth="1"/>
    <col min="11272" max="11272" width="8" style="237" customWidth="1"/>
    <col min="11273" max="11490" width="9.140625" style="237"/>
    <col min="11491" max="11491" width="3.85546875" style="237" bestFit="1" customWidth="1"/>
    <col min="11492" max="11492" width="12.85546875" style="237" customWidth="1"/>
    <col min="11493" max="11493" width="21.28515625" style="237" customWidth="1"/>
    <col min="11494" max="11523" width="2.28515625" style="237" customWidth="1"/>
    <col min="11524" max="11524" width="6.42578125" style="237" customWidth="1"/>
    <col min="11525" max="11525" width="4" style="237" customWidth="1"/>
    <col min="11526" max="11526" width="1.5703125" style="237" customWidth="1"/>
    <col min="11527" max="11527" width="4" style="237" customWidth="1"/>
    <col min="11528" max="11528" width="8" style="237" customWidth="1"/>
    <col min="11529" max="11746" width="9.140625" style="237"/>
    <col min="11747" max="11747" width="3.85546875" style="237" bestFit="1" customWidth="1"/>
    <col min="11748" max="11748" width="12.85546875" style="237" customWidth="1"/>
    <col min="11749" max="11749" width="21.28515625" style="237" customWidth="1"/>
    <col min="11750" max="11779" width="2.28515625" style="237" customWidth="1"/>
    <col min="11780" max="11780" width="6.42578125" style="237" customWidth="1"/>
    <col min="11781" max="11781" width="4" style="237" customWidth="1"/>
    <col min="11782" max="11782" width="1.5703125" style="237" customWidth="1"/>
    <col min="11783" max="11783" width="4" style="237" customWidth="1"/>
    <col min="11784" max="11784" width="8" style="237" customWidth="1"/>
    <col min="11785" max="12002" width="9.140625" style="237"/>
    <col min="12003" max="12003" width="3.85546875" style="237" bestFit="1" customWidth="1"/>
    <col min="12004" max="12004" width="12.85546875" style="237" customWidth="1"/>
    <col min="12005" max="12005" width="21.28515625" style="237" customWidth="1"/>
    <col min="12006" max="12035" width="2.28515625" style="237" customWidth="1"/>
    <col min="12036" max="12036" width="6.42578125" style="237" customWidth="1"/>
    <col min="12037" max="12037" width="4" style="237" customWidth="1"/>
    <col min="12038" max="12038" width="1.5703125" style="237" customWidth="1"/>
    <col min="12039" max="12039" width="4" style="237" customWidth="1"/>
    <col min="12040" max="12040" width="8" style="237" customWidth="1"/>
    <col min="12041" max="12258" width="9.140625" style="237"/>
    <col min="12259" max="12259" width="3.85546875" style="237" bestFit="1" customWidth="1"/>
    <col min="12260" max="12260" width="12.85546875" style="237" customWidth="1"/>
    <col min="12261" max="12261" width="21.28515625" style="237" customWidth="1"/>
    <col min="12262" max="12291" width="2.28515625" style="237" customWidth="1"/>
    <col min="12292" max="12292" width="6.42578125" style="237" customWidth="1"/>
    <col min="12293" max="12293" width="4" style="237" customWidth="1"/>
    <col min="12294" max="12294" width="1.5703125" style="237" customWidth="1"/>
    <col min="12295" max="12295" width="4" style="237" customWidth="1"/>
    <col min="12296" max="12296" width="8" style="237" customWidth="1"/>
    <col min="12297" max="12514" width="9.140625" style="237"/>
    <col min="12515" max="12515" width="3.85546875" style="237" bestFit="1" customWidth="1"/>
    <col min="12516" max="12516" width="12.85546875" style="237" customWidth="1"/>
    <col min="12517" max="12517" width="21.28515625" style="237" customWidth="1"/>
    <col min="12518" max="12547" width="2.28515625" style="237" customWidth="1"/>
    <col min="12548" max="12548" width="6.42578125" style="237" customWidth="1"/>
    <col min="12549" max="12549" width="4" style="237" customWidth="1"/>
    <col min="12550" max="12550" width="1.5703125" style="237" customWidth="1"/>
    <col min="12551" max="12551" width="4" style="237" customWidth="1"/>
    <col min="12552" max="12552" width="8" style="237" customWidth="1"/>
    <col min="12553" max="12770" width="9.140625" style="237"/>
    <col min="12771" max="12771" width="3.85546875" style="237" bestFit="1" customWidth="1"/>
    <col min="12772" max="12772" width="12.85546875" style="237" customWidth="1"/>
    <col min="12773" max="12773" width="21.28515625" style="237" customWidth="1"/>
    <col min="12774" max="12803" width="2.28515625" style="237" customWidth="1"/>
    <col min="12804" max="12804" width="6.42578125" style="237" customWidth="1"/>
    <col min="12805" max="12805" width="4" style="237" customWidth="1"/>
    <col min="12806" max="12806" width="1.5703125" style="237" customWidth="1"/>
    <col min="12807" max="12807" width="4" style="237" customWidth="1"/>
    <col min="12808" max="12808" width="8" style="237" customWidth="1"/>
    <col min="12809" max="13026" width="9.140625" style="237"/>
    <col min="13027" max="13027" width="3.85546875" style="237" bestFit="1" customWidth="1"/>
    <col min="13028" max="13028" width="12.85546875" style="237" customWidth="1"/>
    <col min="13029" max="13029" width="21.28515625" style="237" customWidth="1"/>
    <col min="13030" max="13059" width="2.28515625" style="237" customWidth="1"/>
    <col min="13060" max="13060" width="6.42578125" style="237" customWidth="1"/>
    <col min="13061" max="13061" width="4" style="237" customWidth="1"/>
    <col min="13062" max="13062" width="1.5703125" style="237" customWidth="1"/>
    <col min="13063" max="13063" width="4" style="237" customWidth="1"/>
    <col min="13064" max="13064" width="8" style="237" customWidth="1"/>
    <col min="13065" max="13282" width="9.140625" style="237"/>
    <col min="13283" max="13283" width="3.85546875" style="237" bestFit="1" customWidth="1"/>
    <col min="13284" max="13284" width="12.85546875" style="237" customWidth="1"/>
    <col min="13285" max="13285" width="21.28515625" style="237" customWidth="1"/>
    <col min="13286" max="13315" width="2.28515625" style="237" customWidth="1"/>
    <col min="13316" max="13316" width="6.42578125" style="237" customWidth="1"/>
    <col min="13317" max="13317" width="4" style="237" customWidth="1"/>
    <col min="13318" max="13318" width="1.5703125" style="237" customWidth="1"/>
    <col min="13319" max="13319" width="4" style="237" customWidth="1"/>
    <col min="13320" max="13320" width="8" style="237" customWidth="1"/>
    <col min="13321" max="13538" width="9.140625" style="237"/>
    <col min="13539" max="13539" width="3.85546875" style="237" bestFit="1" customWidth="1"/>
    <col min="13540" max="13540" width="12.85546875" style="237" customWidth="1"/>
    <col min="13541" max="13541" width="21.28515625" style="237" customWidth="1"/>
    <col min="13542" max="13571" width="2.28515625" style="237" customWidth="1"/>
    <col min="13572" max="13572" width="6.42578125" style="237" customWidth="1"/>
    <col min="13573" max="13573" width="4" style="237" customWidth="1"/>
    <col min="13574" max="13574" width="1.5703125" style="237" customWidth="1"/>
    <col min="13575" max="13575" width="4" style="237" customWidth="1"/>
    <col min="13576" max="13576" width="8" style="237" customWidth="1"/>
    <col min="13577" max="13794" width="9.140625" style="237"/>
    <col min="13795" max="13795" width="3.85546875" style="237" bestFit="1" customWidth="1"/>
    <col min="13796" max="13796" width="12.85546875" style="237" customWidth="1"/>
    <col min="13797" max="13797" width="21.28515625" style="237" customWidth="1"/>
    <col min="13798" max="13827" width="2.28515625" style="237" customWidth="1"/>
    <col min="13828" max="13828" width="6.42578125" style="237" customWidth="1"/>
    <col min="13829" max="13829" width="4" style="237" customWidth="1"/>
    <col min="13830" max="13830" width="1.5703125" style="237" customWidth="1"/>
    <col min="13831" max="13831" width="4" style="237" customWidth="1"/>
    <col min="13832" max="13832" width="8" style="237" customWidth="1"/>
    <col min="13833" max="14050" width="9.140625" style="237"/>
    <col min="14051" max="14051" width="3.85546875" style="237" bestFit="1" customWidth="1"/>
    <col min="14052" max="14052" width="12.85546875" style="237" customWidth="1"/>
    <col min="14053" max="14053" width="21.28515625" style="237" customWidth="1"/>
    <col min="14054" max="14083" width="2.28515625" style="237" customWidth="1"/>
    <col min="14084" max="14084" width="6.42578125" style="237" customWidth="1"/>
    <col min="14085" max="14085" width="4" style="237" customWidth="1"/>
    <col min="14086" max="14086" width="1.5703125" style="237" customWidth="1"/>
    <col min="14087" max="14087" width="4" style="237" customWidth="1"/>
    <col min="14088" max="14088" width="8" style="237" customWidth="1"/>
    <col min="14089" max="14306" width="9.140625" style="237"/>
    <col min="14307" max="14307" width="3.85546875" style="237" bestFit="1" customWidth="1"/>
    <col min="14308" max="14308" width="12.85546875" style="237" customWidth="1"/>
    <col min="14309" max="14309" width="21.28515625" style="237" customWidth="1"/>
    <col min="14310" max="14339" width="2.28515625" style="237" customWidth="1"/>
    <col min="14340" max="14340" width="6.42578125" style="237" customWidth="1"/>
    <col min="14341" max="14341" width="4" style="237" customWidth="1"/>
    <col min="14342" max="14342" width="1.5703125" style="237" customWidth="1"/>
    <col min="14343" max="14343" width="4" style="237" customWidth="1"/>
    <col min="14344" max="14344" width="8" style="237" customWidth="1"/>
    <col min="14345" max="14562" width="9.140625" style="237"/>
    <col min="14563" max="14563" width="3.85546875" style="237" bestFit="1" customWidth="1"/>
    <col min="14564" max="14564" width="12.85546875" style="237" customWidth="1"/>
    <col min="14565" max="14565" width="21.28515625" style="237" customWidth="1"/>
    <col min="14566" max="14595" width="2.28515625" style="237" customWidth="1"/>
    <col min="14596" max="14596" width="6.42578125" style="237" customWidth="1"/>
    <col min="14597" max="14597" width="4" style="237" customWidth="1"/>
    <col min="14598" max="14598" width="1.5703125" style="237" customWidth="1"/>
    <col min="14599" max="14599" width="4" style="237" customWidth="1"/>
    <col min="14600" max="14600" width="8" style="237" customWidth="1"/>
    <col min="14601" max="14818" width="9.140625" style="237"/>
    <col min="14819" max="14819" width="3.85546875" style="237" bestFit="1" customWidth="1"/>
    <col min="14820" max="14820" width="12.85546875" style="237" customWidth="1"/>
    <col min="14821" max="14821" width="21.28515625" style="237" customWidth="1"/>
    <col min="14822" max="14851" width="2.28515625" style="237" customWidth="1"/>
    <col min="14852" max="14852" width="6.42578125" style="237" customWidth="1"/>
    <col min="14853" max="14853" width="4" style="237" customWidth="1"/>
    <col min="14854" max="14854" width="1.5703125" style="237" customWidth="1"/>
    <col min="14855" max="14855" width="4" style="237" customWidth="1"/>
    <col min="14856" max="14856" width="8" style="237" customWidth="1"/>
    <col min="14857" max="15074" width="9.140625" style="237"/>
    <col min="15075" max="15075" width="3.85546875" style="237" bestFit="1" customWidth="1"/>
    <col min="15076" max="15076" width="12.85546875" style="237" customWidth="1"/>
    <col min="15077" max="15077" width="21.28515625" style="237" customWidth="1"/>
    <col min="15078" max="15107" width="2.28515625" style="237" customWidth="1"/>
    <col min="15108" max="15108" width="6.42578125" style="237" customWidth="1"/>
    <col min="15109" max="15109" width="4" style="237" customWidth="1"/>
    <col min="15110" max="15110" width="1.5703125" style="237" customWidth="1"/>
    <col min="15111" max="15111" width="4" style="237" customWidth="1"/>
    <col min="15112" max="15112" width="8" style="237" customWidth="1"/>
    <col min="15113" max="15330" width="9.140625" style="237"/>
    <col min="15331" max="15331" width="3.85546875" style="237" bestFit="1" customWidth="1"/>
    <col min="15332" max="15332" width="12.85546875" style="237" customWidth="1"/>
    <col min="15333" max="15333" width="21.28515625" style="237" customWidth="1"/>
    <col min="15334" max="15363" width="2.28515625" style="237" customWidth="1"/>
    <col min="15364" max="15364" width="6.42578125" style="237" customWidth="1"/>
    <col min="15365" max="15365" width="4" style="237" customWidth="1"/>
    <col min="15366" max="15366" width="1.5703125" style="237" customWidth="1"/>
    <col min="15367" max="15367" width="4" style="237" customWidth="1"/>
    <col min="15368" max="15368" width="8" style="237" customWidth="1"/>
    <col min="15369" max="15586" width="9.140625" style="237"/>
    <col min="15587" max="15587" width="3.85546875" style="237" bestFit="1" customWidth="1"/>
    <col min="15588" max="15588" width="12.85546875" style="237" customWidth="1"/>
    <col min="15589" max="15589" width="21.28515625" style="237" customWidth="1"/>
    <col min="15590" max="15619" width="2.28515625" style="237" customWidth="1"/>
    <col min="15620" max="15620" width="6.42578125" style="237" customWidth="1"/>
    <col min="15621" max="15621" width="4" style="237" customWidth="1"/>
    <col min="15622" max="15622" width="1.5703125" style="237" customWidth="1"/>
    <col min="15623" max="15623" width="4" style="237" customWidth="1"/>
    <col min="15624" max="15624" width="8" style="237" customWidth="1"/>
    <col min="15625" max="15842" width="9.140625" style="237"/>
    <col min="15843" max="15843" width="3.85546875" style="237" bestFit="1" customWidth="1"/>
    <col min="15844" max="15844" width="12.85546875" style="237" customWidth="1"/>
    <col min="15845" max="15845" width="21.28515625" style="237" customWidth="1"/>
    <col min="15846" max="15875" width="2.28515625" style="237" customWidth="1"/>
    <col min="15876" max="15876" width="6.42578125" style="237" customWidth="1"/>
    <col min="15877" max="15877" width="4" style="237" customWidth="1"/>
    <col min="15878" max="15878" width="1.5703125" style="237" customWidth="1"/>
    <col min="15879" max="15879" width="4" style="237" customWidth="1"/>
    <col min="15880" max="15880" width="8" style="237" customWidth="1"/>
    <col min="15881" max="16098" width="9.140625" style="237"/>
    <col min="16099" max="16099" width="3.85546875" style="237" bestFit="1" customWidth="1"/>
    <col min="16100" max="16100" width="12.85546875" style="237" customWidth="1"/>
    <col min="16101" max="16101" width="21.28515625" style="237" customWidth="1"/>
    <col min="16102" max="16131" width="2.28515625" style="237" customWidth="1"/>
    <col min="16132" max="16132" width="6.42578125" style="237" customWidth="1"/>
    <col min="16133" max="16133" width="4" style="237" customWidth="1"/>
    <col min="16134" max="16134" width="1.5703125" style="237" customWidth="1"/>
    <col min="16135" max="16135" width="4" style="237" customWidth="1"/>
    <col min="16136" max="16136" width="8" style="237" customWidth="1"/>
    <col min="16137" max="16384" width="9.140625" style="237"/>
  </cols>
  <sheetData>
    <row r="1" spans="1:39" ht="44.25" customHeight="1" x14ac:dyDescent="0.35">
      <c r="B1" s="413" t="s">
        <v>243</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353"/>
    </row>
    <row r="2" spans="1:39" ht="4.5" customHeight="1" x14ac:dyDescent="0.25"/>
    <row r="3" spans="1:39" ht="12.75" customHeight="1" thickBot="1" x14ac:dyDescent="0.3">
      <c r="A3" s="241" t="s">
        <v>219</v>
      </c>
      <c r="B3" s="242"/>
      <c r="C3" s="242" t="s">
        <v>220</v>
      </c>
      <c r="D3" s="243"/>
      <c r="E3" s="243">
        <v>1</v>
      </c>
      <c r="F3" s="243"/>
      <c r="G3" s="243"/>
      <c r="H3" s="243">
        <v>2</v>
      </c>
      <c r="I3" s="243"/>
      <c r="J3" s="243"/>
      <c r="K3" s="243">
        <v>3</v>
      </c>
      <c r="L3" s="243"/>
      <c r="M3" s="243"/>
      <c r="N3" s="243">
        <v>4</v>
      </c>
      <c r="O3" s="243"/>
      <c r="P3" s="243"/>
      <c r="Q3" s="243">
        <v>5</v>
      </c>
      <c r="R3" s="243"/>
      <c r="S3" s="243"/>
      <c r="T3" s="243">
        <v>6</v>
      </c>
      <c r="U3" s="243"/>
      <c r="V3" s="243"/>
      <c r="W3" s="243">
        <v>7</v>
      </c>
      <c r="X3" s="243"/>
      <c r="Y3" s="243"/>
      <c r="Z3" s="243">
        <v>8</v>
      </c>
      <c r="AA3" s="243"/>
      <c r="AB3" s="243"/>
      <c r="AC3" s="243">
        <v>9</v>
      </c>
      <c r="AD3" s="243"/>
      <c r="AE3" s="414">
        <v>10</v>
      </c>
      <c r="AF3" s="414"/>
      <c r="AG3" s="414"/>
      <c r="AH3" s="244" t="s">
        <v>1</v>
      </c>
      <c r="AI3" s="415" t="s">
        <v>221</v>
      </c>
      <c r="AJ3" s="415"/>
      <c r="AK3" s="415"/>
      <c r="AL3" s="242" t="s">
        <v>2</v>
      </c>
      <c r="AM3" s="355"/>
    </row>
    <row r="4" spans="1:39" ht="12.95" customHeight="1" x14ac:dyDescent="0.2">
      <c r="A4" s="416">
        <v>1</v>
      </c>
      <c r="B4" s="266" t="s">
        <v>3</v>
      </c>
      <c r="C4" s="246" t="s">
        <v>25</v>
      </c>
      <c r="D4" s="247"/>
      <c r="E4" s="248"/>
      <c r="F4" s="249"/>
      <c r="G4" s="253"/>
      <c r="H4" s="254">
        <v>1</v>
      </c>
      <c r="I4" s="260"/>
      <c r="J4" s="294"/>
      <c r="K4" s="295">
        <v>2</v>
      </c>
      <c r="L4" s="308"/>
      <c r="M4" s="253"/>
      <c r="N4" s="369">
        <v>1</v>
      </c>
      <c r="O4" s="260"/>
      <c r="P4" s="356"/>
      <c r="Q4" s="357">
        <v>2</v>
      </c>
      <c r="R4" s="358"/>
      <c r="S4" s="294"/>
      <c r="T4" s="295">
        <v>2</v>
      </c>
      <c r="U4" s="296"/>
      <c r="V4" s="294"/>
      <c r="W4" s="295">
        <v>2</v>
      </c>
      <c r="X4" s="296"/>
      <c r="Y4" s="294"/>
      <c r="Z4" s="295">
        <v>2</v>
      </c>
      <c r="AA4" s="296"/>
      <c r="AB4" s="307"/>
      <c r="AC4" s="295">
        <v>2</v>
      </c>
      <c r="AD4" s="308"/>
      <c r="AE4" s="318"/>
      <c r="AF4" s="286">
        <v>2</v>
      </c>
      <c r="AG4" s="287"/>
      <c r="AH4" s="418">
        <f>SUM(E4+H4+K4+N4+Q4+T4+W4+Z4+AC4+AF4)</f>
        <v>16</v>
      </c>
      <c r="AI4" s="420">
        <f>SUM(D5+G5+J5+M5+P5+S5+V5+Y5+AB5+AE5)</f>
        <v>25</v>
      </c>
      <c r="AJ4" s="422" t="s">
        <v>222</v>
      </c>
      <c r="AK4" s="424">
        <f>SUM(F5+I5+L5+O5+R5+U5+X5+AA5+AD5+AG5)</f>
        <v>6</v>
      </c>
      <c r="AL4" s="426">
        <v>1</v>
      </c>
      <c r="AM4" s="354"/>
    </row>
    <row r="5" spans="1:39" ht="12.95" customHeight="1" thickBot="1" x14ac:dyDescent="0.25">
      <c r="A5" s="417"/>
      <c r="B5" s="309" t="s">
        <v>3</v>
      </c>
      <c r="C5" s="267" t="s">
        <v>244</v>
      </c>
      <c r="D5" s="268"/>
      <c r="E5" s="269"/>
      <c r="F5" s="270"/>
      <c r="G5" s="274">
        <v>2</v>
      </c>
      <c r="H5" s="275"/>
      <c r="I5" s="282">
        <v>2</v>
      </c>
      <c r="J5" s="299">
        <v>3</v>
      </c>
      <c r="K5" s="300"/>
      <c r="L5" s="313">
        <v>0</v>
      </c>
      <c r="M5" s="370">
        <v>2</v>
      </c>
      <c r="N5" s="276"/>
      <c r="O5" s="282">
        <v>2</v>
      </c>
      <c r="P5" s="359">
        <v>3</v>
      </c>
      <c r="Q5" s="360"/>
      <c r="R5" s="361">
        <v>1</v>
      </c>
      <c r="S5" s="299">
        <v>3</v>
      </c>
      <c r="T5" s="300"/>
      <c r="U5" s="301">
        <v>0</v>
      </c>
      <c r="V5" s="299">
        <v>3</v>
      </c>
      <c r="W5" s="300"/>
      <c r="X5" s="301">
        <v>1</v>
      </c>
      <c r="Y5" s="299">
        <v>3</v>
      </c>
      <c r="Z5" s="300"/>
      <c r="AA5" s="301">
        <v>0</v>
      </c>
      <c r="AB5" s="312">
        <v>3</v>
      </c>
      <c r="AC5" s="300"/>
      <c r="AD5" s="313">
        <v>0</v>
      </c>
      <c r="AE5" s="331">
        <v>3</v>
      </c>
      <c r="AF5" s="300"/>
      <c r="AG5" s="301">
        <v>0</v>
      </c>
      <c r="AH5" s="419"/>
      <c r="AI5" s="421"/>
      <c r="AJ5" s="423"/>
      <c r="AK5" s="425"/>
      <c r="AL5" s="427"/>
      <c r="AM5" s="354"/>
    </row>
    <row r="6" spans="1:39" ht="12.95" customHeight="1" x14ac:dyDescent="0.2">
      <c r="A6" s="416">
        <v>2</v>
      </c>
      <c r="B6" s="266" t="s">
        <v>66</v>
      </c>
      <c r="C6" s="460" t="s">
        <v>67</v>
      </c>
      <c r="D6" s="371"/>
      <c r="E6" s="332">
        <v>1</v>
      </c>
      <c r="F6" s="324"/>
      <c r="G6" s="288"/>
      <c r="H6" s="289"/>
      <c r="I6" s="290"/>
      <c r="J6" s="291"/>
      <c r="K6" s="286">
        <v>2</v>
      </c>
      <c r="L6" s="287"/>
      <c r="M6" s="253"/>
      <c r="N6" s="254">
        <v>1</v>
      </c>
      <c r="O6" s="260"/>
      <c r="P6" s="292"/>
      <c r="Q6" s="293">
        <v>0</v>
      </c>
      <c r="R6" s="265"/>
      <c r="S6" s="291"/>
      <c r="T6" s="362">
        <v>2</v>
      </c>
      <c r="U6" s="287"/>
      <c r="V6" s="364"/>
      <c r="W6" s="251">
        <v>0</v>
      </c>
      <c r="X6" s="252"/>
      <c r="Y6" s="294"/>
      <c r="Z6" s="295">
        <v>2</v>
      </c>
      <c r="AA6" s="296"/>
      <c r="AB6" s="363"/>
      <c r="AC6" s="295">
        <v>2</v>
      </c>
      <c r="AD6" s="296"/>
      <c r="AE6" s="318"/>
      <c r="AF6" s="286">
        <v>2</v>
      </c>
      <c r="AG6" s="287"/>
      <c r="AH6" s="418">
        <f>SUM(E6+H6+K6+N6+Q6+T6+W6+Z6+AC6+AF6)</f>
        <v>12</v>
      </c>
      <c r="AI6" s="420">
        <f>SUM(D7+G7+J7+M7+P7+S7+V7+Y7+AB7+AE7)</f>
        <v>21</v>
      </c>
      <c r="AJ6" s="422" t="s">
        <v>222</v>
      </c>
      <c r="AK6" s="424">
        <f>SUM(F7+I7+L7+O7+R7+U7+X7+AA7+AD7+AG7)</f>
        <v>11</v>
      </c>
      <c r="AL6" s="426" t="s">
        <v>233</v>
      </c>
      <c r="AM6" s="354"/>
    </row>
    <row r="7" spans="1:39" ht="12.95" customHeight="1" thickBot="1" x14ac:dyDescent="0.25">
      <c r="A7" s="417">
        <v>2</v>
      </c>
      <c r="B7" s="461" t="s">
        <v>66</v>
      </c>
      <c r="C7" s="459" t="s">
        <v>225</v>
      </c>
      <c r="D7" s="371">
        <v>2</v>
      </c>
      <c r="E7" s="332"/>
      <c r="F7" s="324">
        <v>2</v>
      </c>
      <c r="G7" s="288"/>
      <c r="H7" s="289"/>
      <c r="I7" s="290"/>
      <c r="J7" s="291">
        <v>3</v>
      </c>
      <c r="K7" s="286"/>
      <c r="L7" s="287">
        <v>0</v>
      </c>
      <c r="M7" s="274">
        <v>3</v>
      </c>
      <c r="N7" s="275"/>
      <c r="O7" s="282">
        <v>3</v>
      </c>
      <c r="P7" s="292">
        <v>0</v>
      </c>
      <c r="Q7" s="293"/>
      <c r="R7" s="265">
        <v>3</v>
      </c>
      <c r="S7" s="291">
        <v>3</v>
      </c>
      <c r="T7" s="362"/>
      <c r="U7" s="287">
        <v>0</v>
      </c>
      <c r="V7" s="271">
        <v>1</v>
      </c>
      <c r="W7" s="272"/>
      <c r="X7" s="273">
        <v>3</v>
      </c>
      <c r="Y7" s="299">
        <v>3</v>
      </c>
      <c r="Z7" s="300"/>
      <c r="AA7" s="301">
        <v>0</v>
      </c>
      <c r="AB7" s="331">
        <v>3</v>
      </c>
      <c r="AC7" s="300"/>
      <c r="AD7" s="301">
        <v>0</v>
      </c>
      <c r="AE7" s="318">
        <v>3</v>
      </c>
      <c r="AF7" s="286"/>
      <c r="AG7" s="287">
        <v>0</v>
      </c>
      <c r="AH7" s="419"/>
      <c r="AI7" s="421"/>
      <c r="AJ7" s="423"/>
      <c r="AK7" s="425"/>
      <c r="AL7" s="427"/>
      <c r="AM7" s="354"/>
    </row>
    <row r="8" spans="1:39" ht="12.95" customHeight="1" x14ac:dyDescent="0.2">
      <c r="A8" s="416">
        <v>3</v>
      </c>
      <c r="B8" s="266" t="s">
        <v>45</v>
      </c>
      <c r="C8" s="460" t="s">
        <v>161</v>
      </c>
      <c r="D8" s="250"/>
      <c r="E8" s="251">
        <v>0</v>
      </c>
      <c r="F8" s="252"/>
      <c r="G8" s="303"/>
      <c r="H8" s="251">
        <v>0</v>
      </c>
      <c r="I8" s="262"/>
      <c r="J8" s="304"/>
      <c r="K8" s="305"/>
      <c r="L8" s="306"/>
      <c r="M8" s="253"/>
      <c r="N8" s="254">
        <v>1</v>
      </c>
      <c r="O8" s="260"/>
      <c r="P8" s="253"/>
      <c r="Q8" s="254">
        <v>1</v>
      </c>
      <c r="R8" s="260"/>
      <c r="S8" s="317"/>
      <c r="T8" s="254">
        <v>1</v>
      </c>
      <c r="U8" s="255"/>
      <c r="V8" s="294"/>
      <c r="W8" s="295">
        <v>2</v>
      </c>
      <c r="X8" s="296"/>
      <c r="Y8" s="294"/>
      <c r="Z8" s="295">
        <v>2</v>
      </c>
      <c r="AA8" s="296"/>
      <c r="AB8" s="294"/>
      <c r="AC8" s="295">
        <v>2</v>
      </c>
      <c r="AD8" s="296"/>
      <c r="AE8" s="363"/>
      <c r="AF8" s="295">
        <v>2</v>
      </c>
      <c r="AG8" s="296"/>
      <c r="AH8" s="418">
        <f>SUM(E8+H8+K8+N8+Q8+T8+W8+Z8+AC8+AF8)</f>
        <v>11</v>
      </c>
      <c r="AI8" s="420">
        <f>SUM(D9+G9+J9+M9+P9+S9+V9+Y9+AB9+AE9)</f>
        <v>18</v>
      </c>
      <c r="AJ8" s="430" t="s">
        <v>222</v>
      </c>
      <c r="AK8" s="424">
        <f>SUM(F9+I9+L9+O9+R9+U9+X9+AA9+AD9+AG9)</f>
        <v>15</v>
      </c>
      <c r="AL8" s="428">
        <v>4</v>
      </c>
      <c r="AM8" s="354"/>
    </row>
    <row r="9" spans="1:39" ht="12.95" customHeight="1" thickBot="1" x14ac:dyDescent="0.25">
      <c r="A9" s="417"/>
      <c r="B9" s="309" t="s">
        <v>45</v>
      </c>
      <c r="C9" s="459" t="s">
        <v>21</v>
      </c>
      <c r="D9" s="271">
        <v>0</v>
      </c>
      <c r="E9" s="272"/>
      <c r="F9" s="273">
        <v>3</v>
      </c>
      <c r="G9" s="310">
        <v>0</v>
      </c>
      <c r="H9" s="272"/>
      <c r="I9" s="278">
        <v>3</v>
      </c>
      <c r="J9" s="311"/>
      <c r="K9" s="269"/>
      <c r="L9" s="270"/>
      <c r="M9" s="274">
        <v>2</v>
      </c>
      <c r="N9" s="275"/>
      <c r="O9" s="282">
        <v>2</v>
      </c>
      <c r="P9" s="274">
        <v>2</v>
      </c>
      <c r="Q9" s="275"/>
      <c r="R9" s="282">
        <v>2</v>
      </c>
      <c r="S9" s="320">
        <v>2</v>
      </c>
      <c r="T9" s="275"/>
      <c r="U9" s="276">
        <v>2</v>
      </c>
      <c r="V9" s="299">
        <v>3</v>
      </c>
      <c r="W9" s="300"/>
      <c r="X9" s="301">
        <v>1</v>
      </c>
      <c r="Y9" s="299">
        <v>3</v>
      </c>
      <c r="Z9" s="300"/>
      <c r="AA9" s="301">
        <v>0</v>
      </c>
      <c r="AB9" s="299">
        <v>3</v>
      </c>
      <c r="AC9" s="300"/>
      <c r="AD9" s="301">
        <v>1</v>
      </c>
      <c r="AE9" s="331">
        <v>3</v>
      </c>
      <c r="AF9" s="300"/>
      <c r="AG9" s="301">
        <v>1</v>
      </c>
      <c r="AH9" s="419"/>
      <c r="AI9" s="421"/>
      <c r="AJ9" s="430"/>
      <c r="AK9" s="425"/>
      <c r="AL9" s="429"/>
      <c r="AM9" s="354"/>
    </row>
    <row r="10" spans="1:39" ht="12.95" customHeight="1" x14ac:dyDescent="0.2">
      <c r="A10" s="410">
        <v>4</v>
      </c>
      <c r="B10" s="461" t="s">
        <v>3</v>
      </c>
      <c r="C10" s="285" t="s">
        <v>38</v>
      </c>
      <c r="D10" s="372"/>
      <c r="E10" s="332">
        <v>1</v>
      </c>
      <c r="F10" s="324"/>
      <c r="G10" s="314"/>
      <c r="H10" s="315">
        <v>1</v>
      </c>
      <c r="I10" s="316"/>
      <c r="J10" s="372"/>
      <c r="K10" s="332">
        <v>1</v>
      </c>
      <c r="L10" s="324"/>
      <c r="M10" s="288"/>
      <c r="N10" s="289"/>
      <c r="O10" s="290"/>
      <c r="P10" s="317"/>
      <c r="Q10" s="254">
        <v>1</v>
      </c>
      <c r="R10" s="255"/>
      <c r="S10" s="294"/>
      <c r="T10" s="295">
        <v>2</v>
      </c>
      <c r="U10" s="296"/>
      <c r="V10" s="294"/>
      <c r="W10" s="295">
        <v>2</v>
      </c>
      <c r="X10" s="296"/>
      <c r="Y10" s="253"/>
      <c r="Z10" s="254">
        <v>1</v>
      </c>
      <c r="AA10" s="260"/>
      <c r="AB10" s="250"/>
      <c r="AC10" s="251">
        <v>0</v>
      </c>
      <c r="AD10" s="252"/>
      <c r="AE10" s="318"/>
      <c r="AF10" s="286">
        <v>2</v>
      </c>
      <c r="AG10" s="287"/>
      <c r="AH10" s="418">
        <f>SUM(E10+H10+K10+N10+Q10+T10+W10+Z10+AC10+AF10)</f>
        <v>11</v>
      </c>
      <c r="AI10" s="420">
        <f>SUM(D11+G11+J11+M11+P11+S11+V11+Y11+AB11+AE11)</f>
        <v>21</v>
      </c>
      <c r="AJ10" s="422" t="s">
        <v>222</v>
      </c>
      <c r="AK10" s="424">
        <f>SUM(F11+I11+L11+O11+R11+U11+X11+AA11+AD11+AG11)</f>
        <v>14</v>
      </c>
      <c r="AL10" s="428">
        <v>5</v>
      </c>
      <c r="AM10" s="354"/>
    </row>
    <row r="11" spans="1:39" ht="12.95" customHeight="1" thickBot="1" x14ac:dyDescent="0.25">
      <c r="A11" s="411">
        <v>4</v>
      </c>
      <c r="B11" s="309" t="s">
        <v>3</v>
      </c>
      <c r="C11" s="298" t="s">
        <v>35</v>
      </c>
      <c r="D11" s="373" t="s">
        <v>233</v>
      </c>
      <c r="E11" s="332"/>
      <c r="F11" s="324">
        <v>2</v>
      </c>
      <c r="G11" s="314">
        <v>3</v>
      </c>
      <c r="H11" s="315"/>
      <c r="I11" s="316">
        <v>3</v>
      </c>
      <c r="J11" s="372">
        <v>2</v>
      </c>
      <c r="K11" s="332"/>
      <c r="L11" s="324">
        <v>2</v>
      </c>
      <c r="M11" s="288"/>
      <c r="N11" s="289"/>
      <c r="O11" s="290"/>
      <c r="P11" s="320">
        <v>2</v>
      </c>
      <c r="Q11" s="275"/>
      <c r="R11" s="276">
        <v>2</v>
      </c>
      <c r="S11" s="299">
        <v>3</v>
      </c>
      <c r="T11" s="300"/>
      <c r="U11" s="301">
        <v>0</v>
      </c>
      <c r="V11" s="299">
        <v>3</v>
      </c>
      <c r="W11" s="300"/>
      <c r="X11" s="301">
        <v>0</v>
      </c>
      <c r="Y11" s="274">
        <v>2</v>
      </c>
      <c r="Z11" s="275"/>
      <c r="AA11" s="282">
        <v>2</v>
      </c>
      <c r="AB11" s="271">
        <v>1</v>
      </c>
      <c r="AC11" s="272"/>
      <c r="AD11" s="273">
        <v>3</v>
      </c>
      <c r="AE11" s="318">
        <v>3</v>
      </c>
      <c r="AF11" s="286"/>
      <c r="AG11" s="287">
        <v>0</v>
      </c>
      <c r="AH11" s="419"/>
      <c r="AI11" s="421"/>
      <c r="AJ11" s="423"/>
      <c r="AK11" s="425"/>
      <c r="AL11" s="429"/>
      <c r="AM11" s="354"/>
    </row>
    <row r="12" spans="1:39" ht="12.95" customHeight="1" x14ac:dyDescent="0.2">
      <c r="A12" s="410">
        <v>5</v>
      </c>
      <c r="B12" s="309" t="s">
        <v>13</v>
      </c>
      <c r="C12" s="329" t="s">
        <v>14</v>
      </c>
      <c r="D12" s="250"/>
      <c r="E12" s="251">
        <v>0</v>
      </c>
      <c r="F12" s="252"/>
      <c r="G12" s="321"/>
      <c r="H12" s="295">
        <v>2</v>
      </c>
      <c r="I12" s="308"/>
      <c r="J12" s="253"/>
      <c r="K12" s="254">
        <v>1</v>
      </c>
      <c r="L12" s="260"/>
      <c r="M12" s="322"/>
      <c r="N12" s="323">
        <v>1</v>
      </c>
      <c r="O12" s="324"/>
      <c r="P12" s="304"/>
      <c r="Q12" s="325"/>
      <c r="R12" s="306"/>
      <c r="S12" s="253"/>
      <c r="T12" s="254">
        <v>1</v>
      </c>
      <c r="U12" s="260"/>
      <c r="V12" s="294"/>
      <c r="W12" s="295">
        <v>2</v>
      </c>
      <c r="X12" s="296"/>
      <c r="Y12" s="321"/>
      <c r="Z12" s="295">
        <v>2</v>
      </c>
      <c r="AA12" s="308"/>
      <c r="AB12" s="250"/>
      <c r="AC12" s="251">
        <v>0</v>
      </c>
      <c r="AD12" s="252"/>
      <c r="AE12" s="294"/>
      <c r="AF12" s="295">
        <v>2</v>
      </c>
      <c r="AG12" s="296"/>
      <c r="AH12" s="418">
        <f>SUM(E12+H12+K12+N12+Q12+T12+W12+Z12+AC12+AF12)</f>
        <v>11</v>
      </c>
      <c r="AI12" s="431">
        <f>SUM(D13+G13+J13+M13+P13+S13+V13+Y13+AB13+AE13)</f>
        <v>19</v>
      </c>
      <c r="AJ12" s="430" t="s">
        <v>222</v>
      </c>
      <c r="AK12" s="433">
        <f>SUM(F13+I13+L13+O13+R13+U13+X13+AA13+AD13+AG13)</f>
        <v>13</v>
      </c>
      <c r="AL12" s="428">
        <v>6</v>
      </c>
      <c r="AM12" s="354"/>
    </row>
    <row r="13" spans="1:39" ht="12.95" customHeight="1" thickBot="1" x14ac:dyDescent="0.25">
      <c r="A13" s="411">
        <v>5</v>
      </c>
      <c r="B13" s="245" t="s">
        <v>32</v>
      </c>
      <c r="C13" s="330" t="s">
        <v>33</v>
      </c>
      <c r="D13" s="271">
        <v>1</v>
      </c>
      <c r="E13" s="272"/>
      <c r="F13" s="273">
        <v>3</v>
      </c>
      <c r="G13" s="326">
        <v>3</v>
      </c>
      <c r="H13" s="300"/>
      <c r="I13" s="313">
        <v>0</v>
      </c>
      <c r="J13" s="274">
        <v>2</v>
      </c>
      <c r="K13" s="275"/>
      <c r="L13" s="282">
        <v>2</v>
      </c>
      <c r="M13" s="327">
        <v>2</v>
      </c>
      <c r="N13" s="275"/>
      <c r="O13" s="282">
        <v>2</v>
      </c>
      <c r="P13" s="311"/>
      <c r="Q13" s="328"/>
      <c r="R13" s="270"/>
      <c r="S13" s="274">
        <v>2</v>
      </c>
      <c r="T13" s="275"/>
      <c r="U13" s="282">
        <v>2</v>
      </c>
      <c r="V13" s="299">
        <v>3</v>
      </c>
      <c r="W13" s="300"/>
      <c r="X13" s="301">
        <v>0</v>
      </c>
      <c r="Y13" s="326">
        <v>3</v>
      </c>
      <c r="Z13" s="300"/>
      <c r="AA13" s="313">
        <v>1</v>
      </c>
      <c r="AB13" s="271">
        <v>0</v>
      </c>
      <c r="AC13" s="272"/>
      <c r="AD13" s="273">
        <v>3</v>
      </c>
      <c r="AE13" s="299">
        <v>3</v>
      </c>
      <c r="AF13" s="300"/>
      <c r="AG13" s="301">
        <v>0</v>
      </c>
      <c r="AH13" s="419"/>
      <c r="AI13" s="432"/>
      <c r="AJ13" s="430"/>
      <c r="AK13" s="434"/>
      <c r="AL13" s="429"/>
      <c r="AM13" s="354"/>
    </row>
    <row r="14" spans="1:39" ht="12.95" customHeight="1" x14ac:dyDescent="0.2">
      <c r="A14" s="410">
        <v>6</v>
      </c>
      <c r="B14" s="245" t="s">
        <v>17</v>
      </c>
      <c r="C14" s="285" t="s">
        <v>246</v>
      </c>
      <c r="D14" s="250"/>
      <c r="E14" s="262">
        <v>0</v>
      </c>
      <c r="F14" s="252"/>
      <c r="G14" s="365"/>
      <c r="H14" s="366">
        <v>0</v>
      </c>
      <c r="I14" s="367"/>
      <c r="J14" s="322"/>
      <c r="K14" s="332">
        <v>1</v>
      </c>
      <c r="L14" s="374"/>
      <c r="M14" s="250"/>
      <c r="N14" s="251">
        <v>0</v>
      </c>
      <c r="O14" s="252"/>
      <c r="P14" s="317"/>
      <c r="Q14" s="254">
        <v>1</v>
      </c>
      <c r="R14" s="255"/>
      <c r="S14" s="288"/>
      <c r="T14" s="290"/>
      <c r="U14" s="290"/>
      <c r="V14" s="291"/>
      <c r="W14" s="286">
        <v>2</v>
      </c>
      <c r="X14" s="287"/>
      <c r="Y14" s="294"/>
      <c r="Z14" s="295">
        <v>2</v>
      </c>
      <c r="AA14" s="296"/>
      <c r="AB14" s="253"/>
      <c r="AC14" s="254">
        <v>1</v>
      </c>
      <c r="AD14" s="260"/>
      <c r="AE14" s="318"/>
      <c r="AF14" s="286">
        <v>2</v>
      </c>
      <c r="AG14" s="287"/>
      <c r="AH14" s="418">
        <f>SUM(E14+H14+K14+N14+Q14+T14+W14+Z14+AC14+AF14)</f>
        <v>9</v>
      </c>
      <c r="AI14" s="420">
        <f>SUM(D15+G15+J15+M15+P15+S15+V15+Y15+AB15+AE15)</f>
        <v>15</v>
      </c>
      <c r="AJ14" s="422" t="s">
        <v>222</v>
      </c>
      <c r="AK14" s="424">
        <f>SUM(F15+I15+L15+O15+R15+U15+X15+AA15+AD15+AG15)</f>
        <v>17</v>
      </c>
      <c r="AL14" s="428">
        <v>7</v>
      </c>
      <c r="AM14" s="354"/>
    </row>
    <row r="15" spans="1:39" ht="12.95" customHeight="1" thickBot="1" x14ac:dyDescent="0.25">
      <c r="A15" s="411">
        <v>6</v>
      </c>
      <c r="B15" s="297" t="s">
        <v>17</v>
      </c>
      <c r="C15" s="298" t="s">
        <v>50</v>
      </c>
      <c r="D15" s="271">
        <v>0</v>
      </c>
      <c r="E15" s="278"/>
      <c r="F15" s="273">
        <v>3</v>
      </c>
      <c r="G15" s="365">
        <v>0</v>
      </c>
      <c r="H15" s="366"/>
      <c r="I15" s="367">
        <v>3</v>
      </c>
      <c r="J15" s="302">
        <v>2</v>
      </c>
      <c r="K15" s="275"/>
      <c r="L15" s="276">
        <v>2</v>
      </c>
      <c r="M15" s="271">
        <v>0</v>
      </c>
      <c r="N15" s="272"/>
      <c r="O15" s="273">
        <v>3</v>
      </c>
      <c r="P15" s="320">
        <v>2</v>
      </c>
      <c r="Q15" s="275"/>
      <c r="R15" s="276">
        <v>2</v>
      </c>
      <c r="S15" s="288"/>
      <c r="T15" s="290"/>
      <c r="U15" s="290"/>
      <c r="V15" s="319" t="s">
        <v>226</v>
      </c>
      <c r="W15" s="286"/>
      <c r="X15" s="287">
        <v>1</v>
      </c>
      <c r="Y15" s="299">
        <v>3</v>
      </c>
      <c r="Z15" s="300"/>
      <c r="AA15" s="301">
        <v>1</v>
      </c>
      <c r="AB15" s="274">
        <v>2</v>
      </c>
      <c r="AC15" s="275"/>
      <c r="AD15" s="282">
        <v>2</v>
      </c>
      <c r="AE15" s="318">
        <v>3</v>
      </c>
      <c r="AF15" s="286"/>
      <c r="AG15" s="287">
        <v>0</v>
      </c>
      <c r="AH15" s="419"/>
      <c r="AI15" s="421"/>
      <c r="AJ15" s="423"/>
      <c r="AK15" s="425"/>
      <c r="AL15" s="429"/>
      <c r="AM15" s="354"/>
    </row>
    <row r="16" spans="1:39" ht="12.95" customHeight="1" x14ac:dyDescent="0.2">
      <c r="A16" s="410">
        <v>7</v>
      </c>
      <c r="B16" s="340" t="s">
        <v>17</v>
      </c>
      <c r="C16" s="285" t="s">
        <v>18</v>
      </c>
      <c r="D16" s="250"/>
      <c r="E16" s="251">
        <v>0</v>
      </c>
      <c r="F16" s="252"/>
      <c r="G16" s="294"/>
      <c r="H16" s="295">
        <v>2</v>
      </c>
      <c r="I16" s="296"/>
      <c r="J16" s="250"/>
      <c r="K16" s="251">
        <v>0</v>
      </c>
      <c r="L16" s="252"/>
      <c r="M16" s="250"/>
      <c r="N16" s="251">
        <v>0</v>
      </c>
      <c r="O16" s="252"/>
      <c r="P16" s="250"/>
      <c r="Q16" s="251">
        <v>0</v>
      </c>
      <c r="R16" s="252"/>
      <c r="S16" s="303"/>
      <c r="T16" s="262">
        <v>0</v>
      </c>
      <c r="U16" s="262"/>
      <c r="V16" s="304"/>
      <c r="W16" s="305"/>
      <c r="X16" s="306"/>
      <c r="Y16" s="294"/>
      <c r="Z16" s="295">
        <v>2</v>
      </c>
      <c r="AA16" s="296"/>
      <c r="AB16" s="257"/>
      <c r="AC16" s="258">
        <v>0</v>
      </c>
      <c r="AD16" s="259"/>
      <c r="AE16" s="294"/>
      <c r="AF16" s="295">
        <v>2</v>
      </c>
      <c r="AG16" s="296"/>
      <c r="AH16" s="418">
        <f>SUM(E16+H16+K16+N16+Q16+T16+W16+Z16+AC16+AF16)</f>
        <v>6</v>
      </c>
      <c r="AI16" s="420">
        <f>SUM(D17+G17+J17+M17+P17+S17+V17+Y17+AB17+AE17)</f>
        <v>12</v>
      </c>
      <c r="AJ16" s="430" t="s">
        <v>222</v>
      </c>
      <c r="AK16" s="424">
        <f>SUM(F17+I17+L17+O17+R17+U17+X17+AA17+AD17+AG17)</f>
        <v>20</v>
      </c>
      <c r="AL16" s="428">
        <v>8</v>
      </c>
      <c r="AM16" s="354"/>
    </row>
    <row r="17" spans="1:39" ht="12.95" customHeight="1" thickBot="1" x14ac:dyDescent="0.25">
      <c r="A17" s="411">
        <v>7</v>
      </c>
      <c r="B17" s="297" t="s">
        <v>17</v>
      </c>
      <c r="C17" s="298" t="s">
        <v>52</v>
      </c>
      <c r="D17" s="271">
        <v>1</v>
      </c>
      <c r="E17" s="272"/>
      <c r="F17" s="273">
        <v>3</v>
      </c>
      <c r="G17" s="299">
        <v>3</v>
      </c>
      <c r="H17" s="300"/>
      <c r="I17" s="301">
        <v>1</v>
      </c>
      <c r="J17" s="271">
        <v>1</v>
      </c>
      <c r="K17" s="272"/>
      <c r="L17" s="273">
        <v>3</v>
      </c>
      <c r="M17" s="271">
        <v>0</v>
      </c>
      <c r="N17" s="272"/>
      <c r="O17" s="273">
        <v>3</v>
      </c>
      <c r="P17" s="271">
        <v>0</v>
      </c>
      <c r="Q17" s="272"/>
      <c r="R17" s="273">
        <v>3</v>
      </c>
      <c r="S17" s="310">
        <v>1</v>
      </c>
      <c r="T17" s="278"/>
      <c r="U17" s="278">
        <v>3</v>
      </c>
      <c r="V17" s="311"/>
      <c r="W17" s="269"/>
      <c r="X17" s="270"/>
      <c r="Y17" s="299">
        <v>3</v>
      </c>
      <c r="Z17" s="300"/>
      <c r="AA17" s="301">
        <v>1</v>
      </c>
      <c r="AB17" s="279">
        <v>0</v>
      </c>
      <c r="AC17" s="280"/>
      <c r="AD17" s="281">
        <v>3</v>
      </c>
      <c r="AE17" s="299">
        <v>3</v>
      </c>
      <c r="AF17" s="300"/>
      <c r="AG17" s="301">
        <v>0</v>
      </c>
      <c r="AH17" s="419"/>
      <c r="AI17" s="421"/>
      <c r="AJ17" s="430"/>
      <c r="AK17" s="425"/>
      <c r="AL17" s="429"/>
      <c r="AM17" s="354"/>
    </row>
    <row r="18" spans="1:39" ht="12.95" customHeight="1" x14ac:dyDescent="0.2">
      <c r="A18" s="410">
        <v>8</v>
      </c>
      <c r="B18" s="340" t="s">
        <v>17</v>
      </c>
      <c r="C18" s="329" t="s">
        <v>47</v>
      </c>
      <c r="D18" s="250"/>
      <c r="E18" s="251">
        <v>0</v>
      </c>
      <c r="F18" s="252"/>
      <c r="G18" s="250"/>
      <c r="H18" s="251">
        <v>0</v>
      </c>
      <c r="I18" s="252"/>
      <c r="J18" s="250"/>
      <c r="K18" s="251">
        <v>0</v>
      </c>
      <c r="L18" s="252"/>
      <c r="M18" s="253"/>
      <c r="N18" s="254">
        <v>1</v>
      </c>
      <c r="O18" s="260"/>
      <c r="P18" s="250"/>
      <c r="Q18" s="262">
        <v>0</v>
      </c>
      <c r="R18" s="252"/>
      <c r="S18" s="250"/>
      <c r="T18" s="251">
        <v>0</v>
      </c>
      <c r="U18" s="252"/>
      <c r="V18" s="250"/>
      <c r="W18" s="251">
        <v>0</v>
      </c>
      <c r="X18" s="252"/>
      <c r="Y18" s="247"/>
      <c r="Z18" s="305"/>
      <c r="AA18" s="325"/>
      <c r="AB18" s="250"/>
      <c r="AC18" s="251">
        <v>0</v>
      </c>
      <c r="AD18" s="252"/>
      <c r="AE18" s="322"/>
      <c r="AF18" s="332">
        <v>1</v>
      </c>
      <c r="AG18" s="324"/>
      <c r="AH18" s="418">
        <f>SUM(E18+H18+K18+N18+Q18+T18+W18+Z18+AC18+AF18)</f>
        <v>2</v>
      </c>
      <c r="AI18" s="431">
        <f>SUM(D19+G19+J19+M19+P19+S19+V19+Y19+AB19+AE19)</f>
        <v>7</v>
      </c>
      <c r="AJ18" s="422" t="s">
        <v>222</v>
      </c>
      <c r="AK18" s="433">
        <f>SUM(F19+I19+L19+O19+R19+U19+X19+AA19+AD19+AG19)</f>
        <v>25</v>
      </c>
      <c r="AL18" s="428" t="s">
        <v>224</v>
      </c>
      <c r="AM18" s="354"/>
    </row>
    <row r="19" spans="1:39" ht="12.95" customHeight="1" thickBot="1" x14ac:dyDescent="0.25">
      <c r="A19" s="411">
        <v>8</v>
      </c>
      <c r="B19" s="297" t="s">
        <v>17</v>
      </c>
      <c r="C19" s="330" t="s">
        <v>42</v>
      </c>
      <c r="D19" s="271">
        <v>0</v>
      </c>
      <c r="E19" s="272"/>
      <c r="F19" s="273">
        <v>3</v>
      </c>
      <c r="G19" s="271">
        <v>0</v>
      </c>
      <c r="H19" s="272"/>
      <c r="I19" s="273">
        <v>3</v>
      </c>
      <c r="J19" s="271">
        <v>0</v>
      </c>
      <c r="K19" s="272"/>
      <c r="L19" s="273">
        <v>3</v>
      </c>
      <c r="M19" s="274">
        <v>2</v>
      </c>
      <c r="N19" s="275"/>
      <c r="O19" s="282">
        <v>2</v>
      </c>
      <c r="P19" s="271">
        <v>1</v>
      </c>
      <c r="Q19" s="278"/>
      <c r="R19" s="273">
        <v>3</v>
      </c>
      <c r="S19" s="271">
        <v>1</v>
      </c>
      <c r="T19" s="272"/>
      <c r="U19" s="273">
        <v>3</v>
      </c>
      <c r="V19" s="271">
        <v>1</v>
      </c>
      <c r="W19" s="272"/>
      <c r="X19" s="273">
        <v>3</v>
      </c>
      <c r="Y19" s="268"/>
      <c r="Z19" s="269"/>
      <c r="AA19" s="328"/>
      <c r="AB19" s="271">
        <v>0</v>
      </c>
      <c r="AC19" s="272"/>
      <c r="AD19" s="273">
        <v>3</v>
      </c>
      <c r="AE19" s="302">
        <v>2</v>
      </c>
      <c r="AF19" s="275"/>
      <c r="AG19" s="282">
        <v>2</v>
      </c>
      <c r="AH19" s="419"/>
      <c r="AI19" s="432"/>
      <c r="AJ19" s="423"/>
      <c r="AK19" s="434"/>
      <c r="AL19" s="429"/>
      <c r="AM19" s="354"/>
    </row>
    <row r="20" spans="1:39" ht="12.95" customHeight="1" x14ac:dyDescent="0.2">
      <c r="A20" s="410">
        <v>9</v>
      </c>
      <c r="B20" s="266" t="s">
        <v>3</v>
      </c>
      <c r="C20" s="329" t="s">
        <v>9</v>
      </c>
      <c r="D20" s="263"/>
      <c r="E20" s="264">
        <v>0</v>
      </c>
      <c r="F20" s="265"/>
      <c r="G20" s="263"/>
      <c r="H20" s="264">
        <v>0</v>
      </c>
      <c r="I20" s="265"/>
      <c r="J20" s="250"/>
      <c r="K20" s="251">
        <v>0</v>
      </c>
      <c r="L20" s="252"/>
      <c r="M20" s="294"/>
      <c r="N20" s="295">
        <v>2</v>
      </c>
      <c r="O20" s="296"/>
      <c r="P20" s="294"/>
      <c r="Q20" s="295">
        <v>2</v>
      </c>
      <c r="R20" s="296"/>
      <c r="S20" s="253"/>
      <c r="T20" s="254">
        <v>1</v>
      </c>
      <c r="U20" s="260"/>
      <c r="V20" s="294"/>
      <c r="W20" s="295">
        <v>2</v>
      </c>
      <c r="X20" s="296"/>
      <c r="Y20" s="294"/>
      <c r="Z20" s="295">
        <v>2</v>
      </c>
      <c r="AA20" s="296"/>
      <c r="AB20" s="333"/>
      <c r="AC20" s="334"/>
      <c r="AD20" s="334"/>
      <c r="AE20" s="294"/>
      <c r="AF20" s="295">
        <v>2</v>
      </c>
      <c r="AG20" s="296"/>
      <c r="AH20" s="418">
        <f>SUM(E20+H20+K20+N20+Q20+T20+W20+Z20+AC20+AF20)</f>
        <v>11</v>
      </c>
      <c r="AI20" s="420">
        <f>SUM(D21+G21+J21+M21+P21+S21+V21+Y21+AB21+AE21)</f>
        <v>18</v>
      </c>
      <c r="AJ20" s="422" t="s">
        <v>222</v>
      </c>
      <c r="AK20" s="424">
        <f>SUM(F21+I21+L21+O21+R21+U21+X21+AA21+AD21+AG21)</f>
        <v>12</v>
      </c>
      <c r="AL20" s="426">
        <v>3</v>
      </c>
      <c r="AM20" s="354"/>
    </row>
    <row r="21" spans="1:39" ht="12.95" customHeight="1" thickBot="1" x14ac:dyDescent="0.25">
      <c r="A21" s="411">
        <v>9</v>
      </c>
      <c r="B21" s="461" t="s">
        <v>3</v>
      </c>
      <c r="C21" s="330" t="s">
        <v>164</v>
      </c>
      <c r="D21" s="284">
        <v>0</v>
      </c>
      <c r="E21" s="272"/>
      <c r="F21" s="273">
        <v>3</v>
      </c>
      <c r="G21" s="284">
        <v>0</v>
      </c>
      <c r="H21" s="272"/>
      <c r="I21" s="273">
        <v>3</v>
      </c>
      <c r="J21" s="271">
        <v>1</v>
      </c>
      <c r="K21" s="272"/>
      <c r="L21" s="273">
        <v>3</v>
      </c>
      <c r="M21" s="299">
        <v>3</v>
      </c>
      <c r="N21" s="300"/>
      <c r="O21" s="301">
        <v>1</v>
      </c>
      <c r="P21" s="299">
        <v>3</v>
      </c>
      <c r="Q21" s="300"/>
      <c r="R21" s="301">
        <v>0</v>
      </c>
      <c r="S21" s="274">
        <v>2</v>
      </c>
      <c r="T21" s="275"/>
      <c r="U21" s="282">
        <v>2</v>
      </c>
      <c r="V21" s="299">
        <v>3</v>
      </c>
      <c r="W21" s="300"/>
      <c r="X21" s="301">
        <v>0</v>
      </c>
      <c r="Y21" s="299">
        <v>3</v>
      </c>
      <c r="Z21" s="300"/>
      <c r="AA21" s="301">
        <v>0</v>
      </c>
      <c r="AB21" s="333"/>
      <c r="AC21" s="334"/>
      <c r="AD21" s="334"/>
      <c r="AE21" s="299">
        <v>3</v>
      </c>
      <c r="AF21" s="300"/>
      <c r="AG21" s="301">
        <v>0</v>
      </c>
      <c r="AH21" s="419"/>
      <c r="AI21" s="421"/>
      <c r="AJ21" s="423"/>
      <c r="AK21" s="425"/>
      <c r="AL21" s="427"/>
      <c r="AM21" s="354"/>
    </row>
    <row r="22" spans="1:39" ht="12.95" customHeight="1" x14ac:dyDescent="0.2">
      <c r="A22" s="416">
        <v>10</v>
      </c>
      <c r="B22" s="266" t="s">
        <v>45</v>
      </c>
      <c r="C22" s="246" t="s">
        <v>46</v>
      </c>
      <c r="D22" s="250"/>
      <c r="E22" s="256">
        <v>0</v>
      </c>
      <c r="F22" s="252"/>
      <c r="G22" s="261"/>
      <c r="H22" s="251">
        <v>0</v>
      </c>
      <c r="I22" s="262"/>
      <c r="J22" s="368"/>
      <c r="K22" s="251">
        <v>0</v>
      </c>
      <c r="L22" s="252"/>
      <c r="M22" s="261"/>
      <c r="N22" s="251">
        <v>0</v>
      </c>
      <c r="O22" s="262"/>
      <c r="P22" s="250"/>
      <c r="Q22" s="251">
        <v>0</v>
      </c>
      <c r="R22" s="252"/>
      <c r="S22" s="261"/>
      <c r="T22" s="251">
        <v>0</v>
      </c>
      <c r="U22" s="262"/>
      <c r="V22" s="292"/>
      <c r="W22" s="264">
        <v>0</v>
      </c>
      <c r="X22" s="265"/>
      <c r="Y22" s="317"/>
      <c r="Z22" s="254">
        <v>1</v>
      </c>
      <c r="AA22" s="255"/>
      <c r="AB22" s="250"/>
      <c r="AC22" s="251">
        <v>0</v>
      </c>
      <c r="AD22" s="252"/>
      <c r="AE22" s="335"/>
      <c r="AF22" s="248"/>
      <c r="AG22" s="249"/>
      <c r="AH22" s="418">
        <f>SUM(E22+H22+K22+N22+Q22+T22+W22+Z22+AC22+AF22)</f>
        <v>1</v>
      </c>
      <c r="AI22" s="420">
        <f>SUM(D23+G23+J23+M23+P23+S23+V23+Y23+AB23+AE23)</f>
        <v>3</v>
      </c>
      <c r="AJ22" s="422" t="s">
        <v>222</v>
      </c>
      <c r="AK22" s="424">
        <f>SUM(F23+I23+L23+O23+R23+U23+X23+AA23+AD23+AG23)</f>
        <v>26</v>
      </c>
      <c r="AL22" s="428" t="s">
        <v>223</v>
      </c>
      <c r="AM22" s="354"/>
    </row>
    <row r="23" spans="1:39" ht="12.95" customHeight="1" thickBot="1" x14ac:dyDescent="0.25">
      <c r="A23" s="417">
        <v>10</v>
      </c>
      <c r="B23" s="309" t="s">
        <v>45</v>
      </c>
      <c r="C23" s="462" t="s">
        <v>131</v>
      </c>
      <c r="D23" s="277">
        <v>0</v>
      </c>
      <c r="E23" s="278"/>
      <c r="F23" s="273">
        <v>3</v>
      </c>
      <c r="G23" s="283">
        <v>0</v>
      </c>
      <c r="H23" s="272"/>
      <c r="I23" s="278">
        <v>3</v>
      </c>
      <c r="J23" s="284">
        <v>1</v>
      </c>
      <c r="K23" s="272"/>
      <c r="L23" s="273">
        <v>3</v>
      </c>
      <c r="M23" s="283">
        <v>0</v>
      </c>
      <c r="N23" s="272"/>
      <c r="O23" s="278">
        <v>3</v>
      </c>
      <c r="P23" s="271">
        <v>0</v>
      </c>
      <c r="Q23" s="272"/>
      <c r="R23" s="273">
        <v>3</v>
      </c>
      <c r="S23" s="283">
        <v>0</v>
      </c>
      <c r="T23" s="272"/>
      <c r="U23" s="278">
        <v>3</v>
      </c>
      <c r="V23" s="284">
        <v>0</v>
      </c>
      <c r="W23" s="272"/>
      <c r="X23" s="273">
        <v>3</v>
      </c>
      <c r="Y23" s="320">
        <v>2</v>
      </c>
      <c r="Z23" s="275"/>
      <c r="AA23" s="276">
        <v>2</v>
      </c>
      <c r="AB23" s="271">
        <v>0</v>
      </c>
      <c r="AC23" s="272"/>
      <c r="AD23" s="273">
        <v>3</v>
      </c>
      <c r="AE23" s="311"/>
      <c r="AF23" s="269"/>
      <c r="AG23" s="270"/>
      <c r="AH23" s="419"/>
      <c r="AI23" s="421"/>
      <c r="AJ23" s="423"/>
      <c r="AK23" s="425"/>
      <c r="AL23" s="429"/>
      <c r="AM23" s="354"/>
    </row>
    <row r="24" spans="1:39" ht="12.75" customHeight="1" x14ac:dyDescent="0.25">
      <c r="B24" s="236"/>
      <c r="C24" s="341"/>
      <c r="AI24" s="239">
        <v>159</v>
      </c>
      <c r="AK24" s="239">
        <v>159</v>
      </c>
      <c r="AM24" s="338"/>
    </row>
    <row r="25" spans="1:39" ht="12.75" customHeight="1" x14ac:dyDescent="0.2">
      <c r="A25" s="237"/>
      <c r="C25" s="412" t="s">
        <v>247</v>
      </c>
      <c r="D25" s="412"/>
      <c r="E25" s="412"/>
      <c r="F25" s="412"/>
      <c r="G25" s="412"/>
      <c r="H25" s="412"/>
      <c r="I25" s="412"/>
      <c r="M25" s="237"/>
      <c r="O25" s="237"/>
      <c r="P25" s="397" t="s">
        <v>1</v>
      </c>
      <c r="Q25" s="397"/>
      <c r="R25" s="397"/>
      <c r="S25" s="397" t="s">
        <v>221</v>
      </c>
      <c r="T25" s="397"/>
      <c r="U25" s="397"/>
      <c r="V25" s="397" t="s">
        <v>2</v>
      </c>
      <c r="W25" s="397"/>
      <c r="X25" s="397"/>
    </row>
    <row r="26" spans="1:39" ht="12.75" customHeight="1" x14ac:dyDescent="0.2">
      <c r="A26" s="410">
        <v>3</v>
      </c>
      <c r="B26" s="342" t="s">
        <v>45</v>
      </c>
      <c r="C26" s="285" t="s">
        <v>161</v>
      </c>
      <c r="D26" s="247"/>
      <c r="E26" s="305"/>
      <c r="F26" s="325"/>
      <c r="G26" s="375"/>
      <c r="H26" s="376">
        <v>1</v>
      </c>
      <c r="I26" s="377"/>
      <c r="J26" s="381"/>
      <c r="K26" s="382">
        <v>1</v>
      </c>
      <c r="L26" s="383"/>
      <c r="M26" s="294"/>
      <c r="N26" s="295">
        <v>2</v>
      </c>
      <c r="O26" s="296"/>
      <c r="P26" s="398" t="s">
        <v>237</v>
      </c>
      <c r="Q26" s="399"/>
      <c r="R26" s="400"/>
      <c r="S26" s="404" t="s">
        <v>248</v>
      </c>
      <c r="T26" s="405"/>
      <c r="U26" s="406"/>
      <c r="V26" s="385">
        <v>2</v>
      </c>
      <c r="W26" s="386"/>
      <c r="X26" s="387"/>
    </row>
    <row r="27" spans="1:39" ht="12.75" customHeight="1" x14ac:dyDescent="0.2">
      <c r="A27" s="411"/>
      <c r="B27" s="343" t="s">
        <v>45</v>
      </c>
      <c r="C27" s="298" t="s">
        <v>21</v>
      </c>
      <c r="D27" s="268"/>
      <c r="E27" s="269"/>
      <c r="F27" s="328"/>
      <c r="G27" s="378">
        <v>2</v>
      </c>
      <c r="H27" s="379"/>
      <c r="I27" s="380">
        <v>2</v>
      </c>
      <c r="J27" s="378">
        <v>2</v>
      </c>
      <c r="K27" s="379"/>
      <c r="L27" s="380">
        <v>2</v>
      </c>
      <c r="M27" s="299">
        <v>3</v>
      </c>
      <c r="N27" s="300"/>
      <c r="O27" s="301">
        <v>1</v>
      </c>
      <c r="P27" s="401"/>
      <c r="Q27" s="402"/>
      <c r="R27" s="403"/>
      <c r="S27" s="407"/>
      <c r="T27" s="408"/>
      <c r="U27" s="409"/>
      <c r="V27" s="388"/>
      <c r="W27" s="389"/>
      <c r="X27" s="390"/>
    </row>
    <row r="28" spans="1:39" ht="12.75" customHeight="1" x14ac:dyDescent="0.2">
      <c r="A28" s="410">
        <v>4</v>
      </c>
      <c r="B28" s="266" t="s">
        <v>3</v>
      </c>
      <c r="C28" s="285" t="s">
        <v>38</v>
      </c>
      <c r="D28" s="375"/>
      <c r="E28" s="376">
        <v>1</v>
      </c>
      <c r="F28" s="377"/>
      <c r="G28" s="247"/>
      <c r="H28" s="305"/>
      <c r="I28" s="325"/>
      <c r="J28" s="375"/>
      <c r="K28" s="376">
        <v>1</v>
      </c>
      <c r="L28" s="377"/>
      <c r="M28" s="303"/>
      <c r="N28" s="262">
        <v>0</v>
      </c>
      <c r="O28" s="262"/>
      <c r="P28" s="398" t="s">
        <v>233</v>
      </c>
      <c r="Q28" s="399"/>
      <c r="R28" s="400"/>
      <c r="S28" s="404" t="s">
        <v>249</v>
      </c>
      <c r="T28" s="405"/>
      <c r="U28" s="406"/>
      <c r="V28" s="385">
        <v>3</v>
      </c>
      <c r="W28" s="386"/>
      <c r="X28" s="387"/>
    </row>
    <row r="29" spans="1:39" ht="12.75" customHeight="1" x14ac:dyDescent="0.2">
      <c r="A29" s="411">
        <v>4</v>
      </c>
      <c r="B29" s="309" t="s">
        <v>3</v>
      </c>
      <c r="C29" s="298" t="s">
        <v>35</v>
      </c>
      <c r="D29" s="378">
        <v>2</v>
      </c>
      <c r="E29" s="379"/>
      <c r="F29" s="380">
        <v>2</v>
      </c>
      <c r="G29" s="268"/>
      <c r="H29" s="269"/>
      <c r="I29" s="328"/>
      <c r="J29" s="378">
        <v>2</v>
      </c>
      <c r="K29" s="379"/>
      <c r="L29" s="380">
        <v>2</v>
      </c>
      <c r="M29" s="310">
        <v>1</v>
      </c>
      <c r="N29" s="278"/>
      <c r="O29" s="278">
        <v>3</v>
      </c>
      <c r="P29" s="401"/>
      <c r="Q29" s="402"/>
      <c r="R29" s="403"/>
      <c r="S29" s="407"/>
      <c r="T29" s="408"/>
      <c r="U29" s="409"/>
      <c r="V29" s="388"/>
      <c r="W29" s="389"/>
      <c r="X29" s="390"/>
    </row>
    <row r="30" spans="1:39" ht="12.75" customHeight="1" x14ac:dyDescent="0.2">
      <c r="A30" s="410">
        <v>5</v>
      </c>
      <c r="B30" s="309" t="s">
        <v>13</v>
      </c>
      <c r="C30" s="329" t="s">
        <v>14</v>
      </c>
      <c r="D30" s="375"/>
      <c r="E30" s="376">
        <v>1</v>
      </c>
      <c r="F30" s="377"/>
      <c r="G30" s="375"/>
      <c r="H30" s="376">
        <v>1</v>
      </c>
      <c r="I30" s="377"/>
      <c r="J30" s="247"/>
      <c r="K30" s="305"/>
      <c r="L30" s="325"/>
      <c r="M30" s="261"/>
      <c r="N30" s="251">
        <v>0</v>
      </c>
      <c r="O30" s="262"/>
      <c r="P30" s="398" t="s">
        <v>233</v>
      </c>
      <c r="Q30" s="399"/>
      <c r="R30" s="400"/>
      <c r="S30" s="404" t="s">
        <v>250</v>
      </c>
      <c r="T30" s="405"/>
      <c r="U30" s="406"/>
      <c r="V30" s="385">
        <v>4</v>
      </c>
      <c r="W30" s="386"/>
      <c r="X30" s="387"/>
      <c r="AF30" s="384" t="s">
        <v>216</v>
      </c>
    </row>
    <row r="31" spans="1:39" ht="12.75" customHeight="1" x14ac:dyDescent="0.2">
      <c r="A31" s="411">
        <v>5</v>
      </c>
      <c r="B31" s="245" t="s">
        <v>32</v>
      </c>
      <c r="C31" s="330" t="s">
        <v>33</v>
      </c>
      <c r="D31" s="378">
        <v>2</v>
      </c>
      <c r="E31" s="379"/>
      <c r="F31" s="380">
        <v>2</v>
      </c>
      <c r="G31" s="378">
        <v>2</v>
      </c>
      <c r="H31" s="379"/>
      <c r="I31" s="380">
        <v>2</v>
      </c>
      <c r="J31" s="268"/>
      <c r="K31" s="269"/>
      <c r="L31" s="328"/>
      <c r="M31" s="283">
        <v>0</v>
      </c>
      <c r="N31" s="272"/>
      <c r="O31" s="278">
        <v>3</v>
      </c>
      <c r="P31" s="401"/>
      <c r="Q31" s="402"/>
      <c r="R31" s="403"/>
      <c r="S31" s="407"/>
      <c r="T31" s="408"/>
      <c r="U31" s="409"/>
      <c r="V31" s="388"/>
      <c r="W31" s="389"/>
      <c r="X31" s="390"/>
    </row>
    <row r="32" spans="1:39" ht="12.75" customHeight="1" x14ac:dyDescent="0.2">
      <c r="A32" s="410">
        <v>9</v>
      </c>
      <c r="B32" s="266" t="s">
        <v>3</v>
      </c>
      <c r="C32" s="329" t="s">
        <v>9</v>
      </c>
      <c r="D32" s="368"/>
      <c r="E32" s="251">
        <v>0</v>
      </c>
      <c r="F32" s="252"/>
      <c r="G32" s="294"/>
      <c r="H32" s="295">
        <v>2</v>
      </c>
      <c r="I32" s="296"/>
      <c r="J32" s="294"/>
      <c r="K32" s="295">
        <v>2</v>
      </c>
      <c r="L32" s="296"/>
      <c r="M32" s="247"/>
      <c r="N32" s="305"/>
      <c r="O32" s="325"/>
      <c r="P32" s="398" t="s">
        <v>237</v>
      </c>
      <c r="Q32" s="399"/>
      <c r="R32" s="400"/>
      <c r="S32" s="404" t="s">
        <v>251</v>
      </c>
      <c r="T32" s="405"/>
      <c r="U32" s="406"/>
      <c r="V32" s="391">
        <v>1</v>
      </c>
      <c r="W32" s="392"/>
      <c r="X32" s="393"/>
    </row>
    <row r="33" spans="1:24" ht="12.75" customHeight="1" x14ac:dyDescent="0.2">
      <c r="A33" s="411">
        <v>9</v>
      </c>
      <c r="B33" s="309" t="s">
        <v>3</v>
      </c>
      <c r="C33" s="330" t="s">
        <v>164</v>
      </c>
      <c r="D33" s="284">
        <v>1</v>
      </c>
      <c r="E33" s="272"/>
      <c r="F33" s="273">
        <v>3</v>
      </c>
      <c r="G33" s="299">
        <v>3</v>
      </c>
      <c r="H33" s="300"/>
      <c r="I33" s="301">
        <v>1</v>
      </c>
      <c r="J33" s="299">
        <v>3</v>
      </c>
      <c r="K33" s="300"/>
      <c r="L33" s="301">
        <v>0</v>
      </c>
      <c r="M33" s="268"/>
      <c r="N33" s="269"/>
      <c r="O33" s="328"/>
      <c r="P33" s="401"/>
      <c r="Q33" s="402"/>
      <c r="R33" s="403"/>
      <c r="S33" s="407"/>
      <c r="T33" s="408"/>
      <c r="U33" s="409"/>
      <c r="V33" s="394"/>
      <c r="W33" s="395"/>
      <c r="X33" s="396"/>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L14:AL15"/>
    <mergeCell ref="A12:A13"/>
    <mergeCell ref="AH12:AH13"/>
    <mergeCell ref="AI12:AI13"/>
    <mergeCell ref="AJ12:AJ13"/>
    <mergeCell ref="AK12:AK13"/>
    <mergeCell ref="AL12:AL13"/>
    <mergeCell ref="A14:A15"/>
    <mergeCell ref="AH14:AH15"/>
    <mergeCell ref="AI14:AI15"/>
    <mergeCell ref="AJ14:AJ15"/>
    <mergeCell ref="AK14:AK15"/>
    <mergeCell ref="AL6:AL7"/>
    <mergeCell ref="A10:A11"/>
    <mergeCell ref="AH10:AH11"/>
    <mergeCell ref="AI10:AI11"/>
    <mergeCell ref="AJ10:AJ11"/>
    <mergeCell ref="AK10:AK11"/>
    <mergeCell ref="AL10:AL11"/>
    <mergeCell ref="A8:A9"/>
    <mergeCell ref="AH8:AH9"/>
    <mergeCell ref="AI8:AI9"/>
    <mergeCell ref="AJ8:AJ9"/>
    <mergeCell ref="AK8:AK9"/>
    <mergeCell ref="AL8:AL9"/>
    <mergeCell ref="A6:A7"/>
    <mergeCell ref="AH6:AH7"/>
    <mergeCell ref="AI6:AI7"/>
    <mergeCell ref="AJ6:AJ7"/>
    <mergeCell ref="AK6:AK7"/>
    <mergeCell ref="B1:AL1"/>
    <mergeCell ref="AE3:AG3"/>
    <mergeCell ref="AI3:AK3"/>
    <mergeCell ref="A4:A5"/>
    <mergeCell ref="AH4:AH5"/>
    <mergeCell ref="AI4:AI5"/>
    <mergeCell ref="AJ4:AJ5"/>
    <mergeCell ref="AK4:AK5"/>
    <mergeCell ref="AL4:AL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3"/>
  <sheetViews>
    <sheetView workbookViewId="0">
      <selection activeCell="U21" sqref="U21"/>
    </sheetView>
  </sheetViews>
  <sheetFormatPr defaultRowHeight="12.75" x14ac:dyDescent="0.2"/>
  <cols>
    <col min="1" max="1" width="2.42578125" style="237" customWidth="1"/>
    <col min="2" max="2" width="3.7109375" style="239" customWidth="1"/>
    <col min="3" max="3" width="1.140625" style="237" customWidth="1"/>
    <col min="4" max="4" width="3.7109375" style="239" customWidth="1"/>
    <col min="5" max="5" width="1.5703125" style="338" customWidth="1"/>
    <col min="6" max="6" width="3.7109375" style="239" customWidth="1"/>
    <col min="7" max="7" width="1.5703125" style="237" customWidth="1"/>
    <col min="8" max="8" width="3.7109375" style="239" customWidth="1"/>
    <col min="9" max="9" width="1.7109375" style="338" customWidth="1"/>
    <col min="10" max="10" width="3.7109375" style="239" customWidth="1"/>
    <col min="11" max="11" width="1.85546875" style="237" customWidth="1"/>
    <col min="12" max="12" width="3.7109375" style="239" customWidth="1"/>
    <col min="13" max="13" width="1.7109375" style="338" customWidth="1"/>
    <col min="14" max="14" width="3.7109375" style="239" customWidth="1"/>
    <col min="15" max="15" width="1.42578125" style="237" customWidth="1"/>
    <col min="16" max="16" width="3.7109375" style="239" customWidth="1"/>
    <col min="17" max="17" width="1.42578125" style="338" customWidth="1"/>
    <col min="18" max="18" width="3.7109375" style="239" customWidth="1"/>
    <col min="19" max="19" width="1.85546875" style="237" customWidth="1"/>
    <col min="20" max="20" width="3.7109375" style="239" customWidth="1"/>
    <col min="21" max="209" width="9.140625" style="237"/>
    <col min="210" max="210" width="3.85546875" style="237" bestFit="1" customWidth="1"/>
    <col min="211" max="211" width="12.85546875" style="237" customWidth="1"/>
    <col min="212" max="212" width="21.28515625" style="237" customWidth="1"/>
    <col min="213" max="242" width="2.28515625" style="237" customWidth="1"/>
    <col min="243" max="243" width="6.42578125" style="237" customWidth="1"/>
    <col min="244" max="244" width="4" style="237" customWidth="1"/>
    <col min="245" max="245" width="1.5703125" style="237" customWidth="1"/>
    <col min="246" max="246" width="4" style="237" customWidth="1"/>
    <col min="247" max="247" width="8" style="237" customWidth="1"/>
    <col min="248" max="465" width="9.140625" style="237"/>
    <col min="466" max="466" width="3.85546875" style="237" bestFit="1" customWidth="1"/>
    <col min="467" max="467" width="12.85546875" style="237" customWidth="1"/>
    <col min="468" max="468" width="21.28515625" style="237" customWidth="1"/>
    <col min="469" max="498" width="2.28515625" style="237" customWidth="1"/>
    <col min="499" max="499" width="6.42578125" style="237" customWidth="1"/>
    <col min="500" max="500" width="4" style="237" customWidth="1"/>
    <col min="501" max="501" width="1.5703125" style="237" customWidth="1"/>
    <col min="502" max="502" width="4" style="237" customWidth="1"/>
    <col min="503" max="503" width="8" style="237" customWidth="1"/>
    <col min="504" max="721" width="9.140625" style="237"/>
    <col min="722" max="722" width="3.85546875" style="237" bestFit="1" customWidth="1"/>
    <col min="723" max="723" width="12.85546875" style="237" customWidth="1"/>
    <col min="724" max="724" width="21.28515625" style="237" customWidth="1"/>
    <col min="725" max="754" width="2.28515625" style="237" customWidth="1"/>
    <col min="755" max="755" width="6.42578125" style="237" customWidth="1"/>
    <col min="756" max="756" width="4" style="237" customWidth="1"/>
    <col min="757" max="757" width="1.5703125" style="237" customWidth="1"/>
    <col min="758" max="758" width="4" style="237" customWidth="1"/>
    <col min="759" max="759" width="8" style="237" customWidth="1"/>
    <col min="760" max="977" width="9.140625" style="237"/>
    <col min="978" max="978" width="3.85546875" style="237" bestFit="1" customWidth="1"/>
    <col min="979" max="979" width="12.85546875" style="237" customWidth="1"/>
    <col min="980" max="980" width="21.28515625" style="237" customWidth="1"/>
    <col min="981" max="1010" width="2.28515625" style="237" customWidth="1"/>
    <col min="1011" max="1011" width="6.42578125" style="237" customWidth="1"/>
    <col min="1012" max="1012" width="4" style="237" customWidth="1"/>
    <col min="1013" max="1013" width="1.5703125" style="237" customWidth="1"/>
    <col min="1014" max="1014" width="4" style="237" customWidth="1"/>
    <col min="1015" max="1015" width="8" style="237" customWidth="1"/>
    <col min="1016" max="1233" width="9.140625" style="237"/>
    <col min="1234" max="1234" width="3.85546875" style="237" bestFit="1" customWidth="1"/>
    <col min="1235" max="1235" width="12.85546875" style="237" customWidth="1"/>
    <col min="1236" max="1236" width="21.28515625" style="237" customWidth="1"/>
    <col min="1237" max="1266" width="2.28515625" style="237" customWidth="1"/>
    <col min="1267" max="1267" width="6.42578125" style="237" customWidth="1"/>
    <col min="1268" max="1268" width="4" style="237" customWidth="1"/>
    <col min="1269" max="1269" width="1.5703125" style="237" customWidth="1"/>
    <col min="1270" max="1270" width="4" style="237" customWidth="1"/>
    <col min="1271" max="1271" width="8" style="237" customWidth="1"/>
    <col min="1272" max="1489" width="9.140625" style="237"/>
    <col min="1490" max="1490" width="3.85546875" style="237" bestFit="1" customWidth="1"/>
    <col min="1491" max="1491" width="12.85546875" style="237" customWidth="1"/>
    <col min="1492" max="1492" width="21.28515625" style="237" customWidth="1"/>
    <col min="1493" max="1522" width="2.28515625" style="237" customWidth="1"/>
    <col min="1523" max="1523" width="6.42578125" style="237" customWidth="1"/>
    <col min="1524" max="1524" width="4" style="237" customWidth="1"/>
    <col min="1525" max="1525" width="1.5703125" style="237" customWidth="1"/>
    <col min="1526" max="1526" width="4" style="237" customWidth="1"/>
    <col min="1527" max="1527" width="8" style="237" customWidth="1"/>
    <col min="1528" max="1745" width="9.140625" style="237"/>
    <col min="1746" max="1746" width="3.85546875" style="237" bestFit="1" customWidth="1"/>
    <col min="1747" max="1747" width="12.85546875" style="237" customWidth="1"/>
    <col min="1748" max="1748" width="21.28515625" style="237" customWidth="1"/>
    <col min="1749" max="1778" width="2.28515625" style="237" customWidth="1"/>
    <col min="1779" max="1779" width="6.42578125" style="237" customWidth="1"/>
    <col min="1780" max="1780" width="4" style="237" customWidth="1"/>
    <col min="1781" max="1781" width="1.5703125" style="237" customWidth="1"/>
    <col min="1782" max="1782" width="4" style="237" customWidth="1"/>
    <col min="1783" max="1783" width="8" style="237" customWidth="1"/>
    <col min="1784" max="2001" width="9.140625" style="237"/>
    <col min="2002" max="2002" width="3.85546875" style="237" bestFit="1" customWidth="1"/>
    <col min="2003" max="2003" width="12.85546875" style="237" customWidth="1"/>
    <col min="2004" max="2004" width="21.28515625" style="237" customWidth="1"/>
    <col min="2005" max="2034" width="2.28515625" style="237" customWidth="1"/>
    <col min="2035" max="2035" width="6.42578125" style="237" customWidth="1"/>
    <col min="2036" max="2036" width="4" style="237" customWidth="1"/>
    <col min="2037" max="2037" width="1.5703125" style="237" customWidth="1"/>
    <col min="2038" max="2038" width="4" style="237" customWidth="1"/>
    <col min="2039" max="2039" width="8" style="237" customWidth="1"/>
    <col min="2040" max="2257" width="9.140625" style="237"/>
    <col min="2258" max="2258" width="3.85546875" style="237" bestFit="1" customWidth="1"/>
    <col min="2259" max="2259" width="12.85546875" style="237" customWidth="1"/>
    <col min="2260" max="2260" width="21.28515625" style="237" customWidth="1"/>
    <col min="2261" max="2290" width="2.28515625" style="237" customWidth="1"/>
    <col min="2291" max="2291" width="6.42578125" style="237" customWidth="1"/>
    <col min="2292" max="2292" width="4" style="237" customWidth="1"/>
    <col min="2293" max="2293" width="1.5703125" style="237" customWidth="1"/>
    <col min="2294" max="2294" width="4" style="237" customWidth="1"/>
    <col min="2295" max="2295" width="8" style="237" customWidth="1"/>
    <col min="2296" max="2513" width="9.140625" style="237"/>
    <col min="2514" max="2514" width="3.85546875" style="237" bestFit="1" customWidth="1"/>
    <col min="2515" max="2515" width="12.85546875" style="237" customWidth="1"/>
    <col min="2516" max="2516" width="21.28515625" style="237" customWidth="1"/>
    <col min="2517" max="2546" width="2.28515625" style="237" customWidth="1"/>
    <col min="2547" max="2547" width="6.42578125" style="237" customWidth="1"/>
    <col min="2548" max="2548" width="4" style="237" customWidth="1"/>
    <col min="2549" max="2549" width="1.5703125" style="237" customWidth="1"/>
    <col min="2550" max="2550" width="4" style="237" customWidth="1"/>
    <col min="2551" max="2551" width="8" style="237" customWidth="1"/>
    <col min="2552" max="2769" width="9.140625" style="237"/>
    <col min="2770" max="2770" width="3.85546875" style="237" bestFit="1" customWidth="1"/>
    <col min="2771" max="2771" width="12.85546875" style="237" customWidth="1"/>
    <col min="2772" max="2772" width="21.28515625" style="237" customWidth="1"/>
    <col min="2773" max="2802" width="2.28515625" style="237" customWidth="1"/>
    <col min="2803" max="2803" width="6.42578125" style="237" customWidth="1"/>
    <col min="2804" max="2804" width="4" style="237" customWidth="1"/>
    <col min="2805" max="2805" width="1.5703125" style="237" customWidth="1"/>
    <col min="2806" max="2806" width="4" style="237" customWidth="1"/>
    <col min="2807" max="2807" width="8" style="237" customWidth="1"/>
    <col min="2808" max="3025" width="9.140625" style="237"/>
    <col min="3026" max="3026" width="3.85546875" style="237" bestFit="1" customWidth="1"/>
    <col min="3027" max="3027" width="12.85546875" style="237" customWidth="1"/>
    <col min="3028" max="3028" width="21.28515625" style="237" customWidth="1"/>
    <col min="3029" max="3058" width="2.28515625" style="237" customWidth="1"/>
    <col min="3059" max="3059" width="6.42578125" style="237" customWidth="1"/>
    <col min="3060" max="3060" width="4" style="237" customWidth="1"/>
    <col min="3061" max="3061" width="1.5703125" style="237" customWidth="1"/>
    <col min="3062" max="3062" width="4" style="237" customWidth="1"/>
    <col min="3063" max="3063" width="8" style="237" customWidth="1"/>
    <col min="3064" max="3281" width="9.140625" style="237"/>
    <col min="3282" max="3282" width="3.85546875" style="237" bestFit="1" customWidth="1"/>
    <col min="3283" max="3283" width="12.85546875" style="237" customWidth="1"/>
    <col min="3284" max="3284" width="21.28515625" style="237" customWidth="1"/>
    <col min="3285" max="3314" width="2.28515625" style="237" customWidth="1"/>
    <col min="3315" max="3315" width="6.42578125" style="237" customWidth="1"/>
    <col min="3316" max="3316" width="4" style="237" customWidth="1"/>
    <col min="3317" max="3317" width="1.5703125" style="237" customWidth="1"/>
    <col min="3318" max="3318" width="4" style="237" customWidth="1"/>
    <col min="3319" max="3319" width="8" style="237" customWidth="1"/>
    <col min="3320" max="3537" width="9.140625" style="237"/>
    <col min="3538" max="3538" width="3.85546875" style="237" bestFit="1" customWidth="1"/>
    <col min="3539" max="3539" width="12.85546875" style="237" customWidth="1"/>
    <col min="3540" max="3540" width="21.28515625" style="237" customWidth="1"/>
    <col min="3541" max="3570" width="2.28515625" style="237" customWidth="1"/>
    <col min="3571" max="3571" width="6.42578125" style="237" customWidth="1"/>
    <col min="3572" max="3572" width="4" style="237" customWidth="1"/>
    <col min="3573" max="3573" width="1.5703125" style="237" customWidth="1"/>
    <col min="3574" max="3574" width="4" style="237" customWidth="1"/>
    <col min="3575" max="3575" width="8" style="237" customWidth="1"/>
    <col min="3576" max="3793" width="9.140625" style="237"/>
    <col min="3794" max="3794" width="3.85546875" style="237" bestFit="1" customWidth="1"/>
    <col min="3795" max="3795" width="12.85546875" style="237" customWidth="1"/>
    <col min="3796" max="3796" width="21.28515625" style="237" customWidth="1"/>
    <col min="3797" max="3826" width="2.28515625" style="237" customWidth="1"/>
    <col min="3827" max="3827" width="6.42578125" style="237" customWidth="1"/>
    <col min="3828" max="3828" width="4" style="237" customWidth="1"/>
    <col min="3829" max="3829" width="1.5703125" style="237" customWidth="1"/>
    <col min="3830" max="3830" width="4" style="237" customWidth="1"/>
    <col min="3831" max="3831" width="8" style="237" customWidth="1"/>
    <col min="3832" max="4049" width="9.140625" style="237"/>
    <col min="4050" max="4050" width="3.85546875" style="237" bestFit="1" customWidth="1"/>
    <col min="4051" max="4051" width="12.85546875" style="237" customWidth="1"/>
    <col min="4052" max="4052" width="21.28515625" style="237" customWidth="1"/>
    <col min="4053" max="4082" width="2.28515625" style="237" customWidth="1"/>
    <col min="4083" max="4083" width="6.42578125" style="237" customWidth="1"/>
    <col min="4084" max="4084" width="4" style="237" customWidth="1"/>
    <col min="4085" max="4085" width="1.5703125" style="237" customWidth="1"/>
    <col min="4086" max="4086" width="4" style="237" customWidth="1"/>
    <col min="4087" max="4087" width="8" style="237" customWidth="1"/>
    <col min="4088" max="4305" width="9.140625" style="237"/>
    <col min="4306" max="4306" width="3.85546875" style="237" bestFit="1" customWidth="1"/>
    <col min="4307" max="4307" width="12.85546875" style="237" customWidth="1"/>
    <col min="4308" max="4308" width="21.28515625" style="237" customWidth="1"/>
    <col min="4309" max="4338" width="2.28515625" style="237" customWidth="1"/>
    <col min="4339" max="4339" width="6.42578125" style="237" customWidth="1"/>
    <col min="4340" max="4340" width="4" style="237" customWidth="1"/>
    <col min="4341" max="4341" width="1.5703125" style="237" customWidth="1"/>
    <col min="4342" max="4342" width="4" style="237" customWidth="1"/>
    <col min="4343" max="4343" width="8" style="237" customWidth="1"/>
    <col min="4344" max="4561" width="9.140625" style="237"/>
    <col min="4562" max="4562" width="3.85546875" style="237" bestFit="1" customWidth="1"/>
    <col min="4563" max="4563" width="12.85546875" style="237" customWidth="1"/>
    <col min="4564" max="4564" width="21.28515625" style="237" customWidth="1"/>
    <col min="4565" max="4594" width="2.28515625" style="237" customWidth="1"/>
    <col min="4595" max="4595" width="6.42578125" style="237" customWidth="1"/>
    <col min="4596" max="4596" width="4" style="237" customWidth="1"/>
    <col min="4597" max="4597" width="1.5703125" style="237" customWidth="1"/>
    <col min="4598" max="4598" width="4" style="237" customWidth="1"/>
    <col min="4599" max="4599" width="8" style="237" customWidth="1"/>
    <col min="4600" max="4817" width="9.140625" style="237"/>
    <col min="4818" max="4818" width="3.85546875" style="237" bestFit="1" customWidth="1"/>
    <col min="4819" max="4819" width="12.85546875" style="237" customWidth="1"/>
    <col min="4820" max="4820" width="21.28515625" style="237" customWidth="1"/>
    <col min="4821" max="4850" width="2.28515625" style="237" customWidth="1"/>
    <col min="4851" max="4851" width="6.42578125" style="237" customWidth="1"/>
    <col min="4852" max="4852" width="4" style="237" customWidth="1"/>
    <col min="4853" max="4853" width="1.5703125" style="237" customWidth="1"/>
    <col min="4854" max="4854" width="4" style="237" customWidth="1"/>
    <col min="4855" max="4855" width="8" style="237" customWidth="1"/>
    <col min="4856" max="5073" width="9.140625" style="237"/>
    <col min="5074" max="5074" width="3.85546875" style="237" bestFit="1" customWidth="1"/>
    <col min="5075" max="5075" width="12.85546875" style="237" customWidth="1"/>
    <col min="5076" max="5076" width="21.28515625" style="237" customWidth="1"/>
    <col min="5077" max="5106" width="2.28515625" style="237" customWidth="1"/>
    <col min="5107" max="5107" width="6.42578125" style="237" customWidth="1"/>
    <col min="5108" max="5108" width="4" style="237" customWidth="1"/>
    <col min="5109" max="5109" width="1.5703125" style="237" customWidth="1"/>
    <col min="5110" max="5110" width="4" style="237" customWidth="1"/>
    <col min="5111" max="5111" width="8" style="237" customWidth="1"/>
    <col min="5112" max="5329" width="9.140625" style="237"/>
    <col min="5330" max="5330" width="3.85546875" style="237" bestFit="1" customWidth="1"/>
    <col min="5331" max="5331" width="12.85546875" style="237" customWidth="1"/>
    <col min="5332" max="5332" width="21.28515625" style="237" customWidth="1"/>
    <col min="5333" max="5362" width="2.28515625" style="237" customWidth="1"/>
    <col min="5363" max="5363" width="6.42578125" style="237" customWidth="1"/>
    <col min="5364" max="5364" width="4" style="237" customWidth="1"/>
    <col min="5365" max="5365" width="1.5703125" style="237" customWidth="1"/>
    <col min="5366" max="5366" width="4" style="237" customWidth="1"/>
    <col min="5367" max="5367" width="8" style="237" customWidth="1"/>
    <col min="5368" max="5585" width="9.140625" style="237"/>
    <col min="5586" max="5586" width="3.85546875" style="237" bestFit="1" customWidth="1"/>
    <col min="5587" max="5587" width="12.85546875" style="237" customWidth="1"/>
    <col min="5588" max="5588" width="21.28515625" style="237" customWidth="1"/>
    <col min="5589" max="5618" width="2.28515625" style="237" customWidth="1"/>
    <col min="5619" max="5619" width="6.42578125" style="237" customWidth="1"/>
    <col min="5620" max="5620" width="4" style="237" customWidth="1"/>
    <col min="5621" max="5621" width="1.5703125" style="237" customWidth="1"/>
    <col min="5622" max="5622" width="4" style="237" customWidth="1"/>
    <col min="5623" max="5623" width="8" style="237" customWidth="1"/>
    <col min="5624" max="5841" width="9.140625" style="237"/>
    <col min="5842" max="5842" width="3.85546875" style="237" bestFit="1" customWidth="1"/>
    <col min="5843" max="5843" width="12.85546875" style="237" customWidth="1"/>
    <col min="5844" max="5844" width="21.28515625" style="237" customWidth="1"/>
    <col min="5845" max="5874" width="2.28515625" style="237" customWidth="1"/>
    <col min="5875" max="5875" width="6.42578125" style="237" customWidth="1"/>
    <col min="5876" max="5876" width="4" style="237" customWidth="1"/>
    <col min="5877" max="5877" width="1.5703125" style="237" customWidth="1"/>
    <col min="5878" max="5878" width="4" style="237" customWidth="1"/>
    <col min="5879" max="5879" width="8" style="237" customWidth="1"/>
    <col min="5880" max="6097" width="9.140625" style="237"/>
    <col min="6098" max="6098" width="3.85546875" style="237" bestFit="1" customWidth="1"/>
    <col min="6099" max="6099" width="12.85546875" style="237" customWidth="1"/>
    <col min="6100" max="6100" width="21.28515625" style="237" customWidth="1"/>
    <col min="6101" max="6130" width="2.28515625" style="237" customWidth="1"/>
    <col min="6131" max="6131" width="6.42578125" style="237" customWidth="1"/>
    <col min="6132" max="6132" width="4" style="237" customWidth="1"/>
    <col min="6133" max="6133" width="1.5703125" style="237" customWidth="1"/>
    <col min="6134" max="6134" width="4" style="237" customWidth="1"/>
    <col min="6135" max="6135" width="8" style="237" customWidth="1"/>
    <col min="6136" max="6353" width="9.140625" style="237"/>
    <col min="6354" max="6354" width="3.85546875" style="237" bestFit="1" customWidth="1"/>
    <col min="6355" max="6355" width="12.85546875" style="237" customWidth="1"/>
    <col min="6356" max="6356" width="21.28515625" style="237" customWidth="1"/>
    <col min="6357" max="6386" width="2.28515625" style="237" customWidth="1"/>
    <col min="6387" max="6387" width="6.42578125" style="237" customWidth="1"/>
    <col min="6388" max="6388" width="4" style="237" customWidth="1"/>
    <col min="6389" max="6389" width="1.5703125" style="237" customWidth="1"/>
    <col min="6390" max="6390" width="4" style="237" customWidth="1"/>
    <col min="6391" max="6391" width="8" style="237" customWidth="1"/>
    <col min="6392" max="6609" width="9.140625" style="237"/>
    <col min="6610" max="6610" width="3.85546875" style="237" bestFit="1" customWidth="1"/>
    <col min="6611" max="6611" width="12.85546875" style="237" customWidth="1"/>
    <col min="6612" max="6612" width="21.28515625" style="237" customWidth="1"/>
    <col min="6613" max="6642" width="2.28515625" style="237" customWidth="1"/>
    <col min="6643" max="6643" width="6.42578125" style="237" customWidth="1"/>
    <col min="6644" max="6644" width="4" style="237" customWidth="1"/>
    <col min="6645" max="6645" width="1.5703125" style="237" customWidth="1"/>
    <col min="6646" max="6646" width="4" style="237" customWidth="1"/>
    <col min="6647" max="6647" width="8" style="237" customWidth="1"/>
    <col min="6648" max="6865" width="9.140625" style="237"/>
    <col min="6866" max="6866" width="3.85546875" style="237" bestFit="1" customWidth="1"/>
    <col min="6867" max="6867" width="12.85546875" style="237" customWidth="1"/>
    <col min="6868" max="6868" width="21.28515625" style="237" customWidth="1"/>
    <col min="6869" max="6898" width="2.28515625" style="237" customWidth="1"/>
    <col min="6899" max="6899" width="6.42578125" style="237" customWidth="1"/>
    <col min="6900" max="6900" width="4" style="237" customWidth="1"/>
    <col min="6901" max="6901" width="1.5703125" style="237" customWidth="1"/>
    <col min="6902" max="6902" width="4" style="237" customWidth="1"/>
    <col min="6903" max="6903" width="8" style="237" customWidth="1"/>
    <col min="6904" max="7121" width="9.140625" style="237"/>
    <col min="7122" max="7122" width="3.85546875" style="237" bestFit="1" customWidth="1"/>
    <col min="7123" max="7123" width="12.85546875" style="237" customWidth="1"/>
    <col min="7124" max="7124" width="21.28515625" style="237" customWidth="1"/>
    <col min="7125" max="7154" width="2.28515625" style="237" customWidth="1"/>
    <col min="7155" max="7155" width="6.42578125" style="237" customWidth="1"/>
    <col min="7156" max="7156" width="4" style="237" customWidth="1"/>
    <col min="7157" max="7157" width="1.5703125" style="237" customWidth="1"/>
    <col min="7158" max="7158" width="4" style="237" customWidth="1"/>
    <col min="7159" max="7159" width="8" style="237" customWidth="1"/>
    <col min="7160" max="7377" width="9.140625" style="237"/>
    <col min="7378" max="7378" width="3.85546875" style="237" bestFit="1" customWidth="1"/>
    <col min="7379" max="7379" width="12.85546875" style="237" customWidth="1"/>
    <col min="7380" max="7380" width="21.28515625" style="237" customWidth="1"/>
    <col min="7381" max="7410" width="2.28515625" style="237" customWidth="1"/>
    <col min="7411" max="7411" width="6.42578125" style="237" customWidth="1"/>
    <col min="7412" max="7412" width="4" style="237" customWidth="1"/>
    <col min="7413" max="7413" width="1.5703125" style="237" customWidth="1"/>
    <col min="7414" max="7414" width="4" style="237" customWidth="1"/>
    <col min="7415" max="7415" width="8" style="237" customWidth="1"/>
    <col min="7416" max="7633" width="9.140625" style="237"/>
    <col min="7634" max="7634" width="3.85546875" style="237" bestFit="1" customWidth="1"/>
    <col min="7635" max="7635" width="12.85546875" style="237" customWidth="1"/>
    <col min="7636" max="7636" width="21.28515625" style="237" customWidth="1"/>
    <col min="7637" max="7666" width="2.28515625" style="237" customWidth="1"/>
    <col min="7667" max="7667" width="6.42578125" style="237" customWidth="1"/>
    <col min="7668" max="7668" width="4" style="237" customWidth="1"/>
    <col min="7669" max="7669" width="1.5703125" style="237" customWidth="1"/>
    <col min="7670" max="7670" width="4" style="237" customWidth="1"/>
    <col min="7671" max="7671" width="8" style="237" customWidth="1"/>
    <col min="7672" max="7889" width="9.140625" style="237"/>
    <col min="7890" max="7890" width="3.85546875" style="237" bestFit="1" customWidth="1"/>
    <col min="7891" max="7891" width="12.85546875" style="237" customWidth="1"/>
    <col min="7892" max="7892" width="21.28515625" style="237" customWidth="1"/>
    <col min="7893" max="7922" width="2.28515625" style="237" customWidth="1"/>
    <col min="7923" max="7923" width="6.42578125" style="237" customWidth="1"/>
    <col min="7924" max="7924" width="4" style="237" customWidth="1"/>
    <col min="7925" max="7925" width="1.5703125" style="237" customWidth="1"/>
    <col min="7926" max="7926" width="4" style="237" customWidth="1"/>
    <col min="7927" max="7927" width="8" style="237" customWidth="1"/>
    <col min="7928" max="8145" width="9.140625" style="237"/>
    <col min="8146" max="8146" width="3.85546875" style="237" bestFit="1" customWidth="1"/>
    <col min="8147" max="8147" width="12.85546875" style="237" customWidth="1"/>
    <col min="8148" max="8148" width="21.28515625" style="237" customWidth="1"/>
    <col min="8149" max="8178" width="2.28515625" style="237" customWidth="1"/>
    <col min="8179" max="8179" width="6.42578125" style="237" customWidth="1"/>
    <col min="8180" max="8180" width="4" style="237" customWidth="1"/>
    <col min="8181" max="8181" width="1.5703125" style="237" customWidth="1"/>
    <col min="8182" max="8182" width="4" style="237" customWidth="1"/>
    <col min="8183" max="8183" width="8" style="237" customWidth="1"/>
    <col min="8184" max="8401" width="9.140625" style="237"/>
    <col min="8402" max="8402" width="3.85546875" style="237" bestFit="1" customWidth="1"/>
    <col min="8403" max="8403" width="12.85546875" style="237" customWidth="1"/>
    <col min="8404" max="8404" width="21.28515625" style="237" customWidth="1"/>
    <col min="8405" max="8434" width="2.28515625" style="237" customWidth="1"/>
    <col min="8435" max="8435" width="6.42578125" style="237" customWidth="1"/>
    <col min="8436" max="8436" width="4" style="237" customWidth="1"/>
    <col min="8437" max="8437" width="1.5703125" style="237" customWidth="1"/>
    <col min="8438" max="8438" width="4" style="237" customWidth="1"/>
    <col min="8439" max="8439" width="8" style="237" customWidth="1"/>
    <col min="8440" max="8657" width="9.140625" style="237"/>
    <col min="8658" max="8658" width="3.85546875" style="237" bestFit="1" customWidth="1"/>
    <col min="8659" max="8659" width="12.85546875" style="237" customWidth="1"/>
    <col min="8660" max="8660" width="21.28515625" style="237" customWidth="1"/>
    <col min="8661" max="8690" width="2.28515625" style="237" customWidth="1"/>
    <col min="8691" max="8691" width="6.42578125" style="237" customWidth="1"/>
    <col min="8692" max="8692" width="4" style="237" customWidth="1"/>
    <col min="8693" max="8693" width="1.5703125" style="237" customWidth="1"/>
    <col min="8694" max="8694" width="4" style="237" customWidth="1"/>
    <col min="8695" max="8695" width="8" style="237" customWidth="1"/>
    <col min="8696" max="8913" width="9.140625" style="237"/>
    <col min="8914" max="8914" width="3.85546875" style="237" bestFit="1" customWidth="1"/>
    <col min="8915" max="8915" width="12.85546875" style="237" customWidth="1"/>
    <col min="8916" max="8916" width="21.28515625" style="237" customWidth="1"/>
    <col min="8917" max="8946" width="2.28515625" style="237" customWidth="1"/>
    <col min="8947" max="8947" width="6.42578125" style="237" customWidth="1"/>
    <col min="8948" max="8948" width="4" style="237" customWidth="1"/>
    <col min="8949" max="8949" width="1.5703125" style="237" customWidth="1"/>
    <col min="8950" max="8950" width="4" style="237" customWidth="1"/>
    <col min="8951" max="8951" width="8" style="237" customWidth="1"/>
    <col min="8952" max="9169" width="9.140625" style="237"/>
    <col min="9170" max="9170" width="3.85546875" style="237" bestFit="1" customWidth="1"/>
    <col min="9171" max="9171" width="12.85546875" style="237" customWidth="1"/>
    <col min="9172" max="9172" width="21.28515625" style="237" customWidth="1"/>
    <col min="9173" max="9202" width="2.28515625" style="237" customWidth="1"/>
    <col min="9203" max="9203" width="6.42578125" style="237" customWidth="1"/>
    <col min="9204" max="9204" width="4" style="237" customWidth="1"/>
    <col min="9205" max="9205" width="1.5703125" style="237" customWidth="1"/>
    <col min="9206" max="9206" width="4" style="237" customWidth="1"/>
    <col min="9207" max="9207" width="8" style="237" customWidth="1"/>
    <col min="9208" max="9425" width="9.140625" style="237"/>
    <col min="9426" max="9426" width="3.85546875" style="237" bestFit="1" customWidth="1"/>
    <col min="9427" max="9427" width="12.85546875" style="237" customWidth="1"/>
    <col min="9428" max="9428" width="21.28515625" style="237" customWidth="1"/>
    <col min="9429" max="9458" width="2.28515625" style="237" customWidth="1"/>
    <col min="9459" max="9459" width="6.42578125" style="237" customWidth="1"/>
    <col min="9460" max="9460" width="4" style="237" customWidth="1"/>
    <col min="9461" max="9461" width="1.5703125" style="237" customWidth="1"/>
    <col min="9462" max="9462" width="4" style="237" customWidth="1"/>
    <col min="9463" max="9463" width="8" style="237" customWidth="1"/>
    <col min="9464" max="9681" width="9.140625" style="237"/>
    <col min="9682" max="9682" width="3.85546875" style="237" bestFit="1" customWidth="1"/>
    <col min="9683" max="9683" width="12.85546875" style="237" customWidth="1"/>
    <col min="9684" max="9684" width="21.28515625" style="237" customWidth="1"/>
    <col min="9685" max="9714" width="2.28515625" style="237" customWidth="1"/>
    <col min="9715" max="9715" width="6.42578125" style="237" customWidth="1"/>
    <col min="9716" max="9716" width="4" style="237" customWidth="1"/>
    <col min="9717" max="9717" width="1.5703125" style="237" customWidth="1"/>
    <col min="9718" max="9718" width="4" style="237" customWidth="1"/>
    <col min="9719" max="9719" width="8" style="237" customWidth="1"/>
    <col min="9720" max="9937" width="9.140625" style="237"/>
    <col min="9938" max="9938" width="3.85546875" style="237" bestFit="1" customWidth="1"/>
    <col min="9939" max="9939" width="12.85546875" style="237" customWidth="1"/>
    <col min="9940" max="9940" width="21.28515625" style="237" customWidth="1"/>
    <col min="9941" max="9970" width="2.28515625" style="237" customWidth="1"/>
    <col min="9971" max="9971" width="6.42578125" style="237" customWidth="1"/>
    <col min="9972" max="9972" width="4" style="237" customWidth="1"/>
    <col min="9973" max="9973" width="1.5703125" style="237" customWidth="1"/>
    <col min="9974" max="9974" width="4" style="237" customWidth="1"/>
    <col min="9975" max="9975" width="8" style="237" customWidth="1"/>
    <col min="9976" max="10193" width="9.140625" style="237"/>
    <col min="10194" max="10194" width="3.85546875" style="237" bestFit="1" customWidth="1"/>
    <col min="10195" max="10195" width="12.85546875" style="237" customWidth="1"/>
    <col min="10196" max="10196" width="21.28515625" style="237" customWidth="1"/>
    <col min="10197" max="10226" width="2.28515625" style="237" customWidth="1"/>
    <col min="10227" max="10227" width="6.42578125" style="237" customWidth="1"/>
    <col min="10228" max="10228" width="4" style="237" customWidth="1"/>
    <col min="10229" max="10229" width="1.5703125" style="237" customWidth="1"/>
    <col min="10230" max="10230" width="4" style="237" customWidth="1"/>
    <col min="10231" max="10231" width="8" style="237" customWidth="1"/>
    <col min="10232" max="10449" width="9.140625" style="237"/>
    <col min="10450" max="10450" width="3.85546875" style="237" bestFit="1" customWidth="1"/>
    <col min="10451" max="10451" width="12.85546875" style="237" customWidth="1"/>
    <col min="10452" max="10452" width="21.28515625" style="237" customWidth="1"/>
    <col min="10453" max="10482" width="2.28515625" style="237" customWidth="1"/>
    <col min="10483" max="10483" width="6.42578125" style="237" customWidth="1"/>
    <col min="10484" max="10484" width="4" style="237" customWidth="1"/>
    <col min="10485" max="10485" width="1.5703125" style="237" customWidth="1"/>
    <col min="10486" max="10486" width="4" style="237" customWidth="1"/>
    <col min="10487" max="10487" width="8" style="237" customWidth="1"/>
    <col min="10488" max="10705" width="9.140625" style="237"/>
    <col min="10706" max="10706" width="3.85546875" style="237" bestFit="1" customWidth="1"/>
    <col min="10707" max="10707" width="12.85546875" style="237" customWidth="1"/>
    <col min="10708" max="10708" width="21.28515625" style="237" customWidth="1"/>
    <col min="10709" max="10738" width="2.28515625" style="237" customWidth="1"/>
    <col min="10739" max="10739" width="6.42578125" style="237" customWidth="1"/>
    <col min="10740" max="10740" width="4" style="237" customWidth="1"/>
    <col min="10741" max="10741" width="1.5703125" style="237" customWidth="1"/>
    <col min="10742" max="10742" width="4" style="237" customWidth="1"/>
    <col min="10743" max="10743" width="8" style="237" customWidth="1"/>
    <col min="10744" max="10961" width="9.140625" style="237"/>
    <col min="10962" max="10962" width="3.85546875" style="237" bestFit="1" customWidth="1"/>
    <col min="10963" max="10963" width="12.85546875" style="237" customWidth="1"/>
    <col min="10964" max="10964" width="21.28515625" style="237" customWidth="1"/>
    <col min="10965" max="10994" width="2.28515625" style="237" customWidth="1"/>
    <col min="10995" max="10995" width="6.42578125" style="237" customWidth="1"/>
    <col min="10996" max="10996" width="4" style="237" customWidth="1"/>
    <col min="10997" max="10997" width="1.5703125" style="237" customWidth="1"/>
    <col min="10998" max="10998" width="4" style="237" customWidth="1"/>
    <col min="10999" max="10999" width="8" style="237" customWidth="1"/>
    <col min="11000" max="11217" width="9.140625" style="237"/>
    <col min="11218" max="11218" width="3.85546875" style="237" bestFit="1" customWidth="1"/>
    <col min="11219" max="11219" width="12.85546875" style="237" customWidth="1"/>
    <col min="11220" max="11220" width="21.28515625" style="237" customWidth="1"/>
    <col min="11221" max="11250" width="2.28515625" style="237" customWidth="1"/>
    <col min="11251" max="11251" width="6.42578125" style="237" customWidth="1"/>
    <col min="11252" max="11252" width="4" style="237" customWidth="1"/>
    <col min="11253" max="11253" width="1.5703125" style="237" customWidth="1"/>
    <col min="11254" max="11254" width="4" style="237" customWidth="1"/>
    <col min="11255" max="11255" width="8" style="237" customWidth="1"/>
    <col min="11256" max="11473" width="9.140625" style="237"/>
    <col min="11474" max="11474" width="3.85546875" style="237" bestFit="1" customWidth="1"/>
    <col min="11475" max="11475" width="12.85546875" style="237" customWidth="1"/>
    <col min="11476" max="11476" width="21.28515625" style="237" customWidth="1"/>
    <col min="11477" max="11506" width="2.28515625" style="237" customWidth="1"/>
    <col min="11507" max="11507" width="6.42578125" style="237" customWidth="1"/>
    <col min="11508" max="11508" width="4" style="237" customWidth="1"/>
    <col min="11509" max="11509" width="1.5703125" style="237" customWidth="1"/>
    <col min="11510" max="11510" width="4" style="237" customWidth="1"/>
    <col min="11511" max="11511" width="8" style="237" customWidth="1"/>
    <col min="11512" max="11729" width="9.140625" style="237"/>
    <col min="11730" max="11730" width="3.85546875" style="237" bestFit="1" customWidth="1"/>
    <col min="11731" max="11731" width="12.85546875" style="237" customWidth="1"/>
    <col min="11732" max="11732" width="21.28515625" style="237" customWidth="1"/>
    <col min="11733" max="11762" width="2.28515625" style="237" customWidth="1"/>
    <col min="11763" max="11763" width="6.42578125" style="237" customWidth="1"/>
    <col min="11764" max="11764" width="4" style="237" customWidth="1"/>
    <col min="11765" max="11765" width="1.5703125" style="237" customWidth="1"/>
    <col min="11766" max="11766" width="4" style="237" customWidth="1"/>
    <col min="11767" max="11767" width="8" style="237" customWidth="1"/>
    <col min="11768" max="11985" width="9.140625" style="237"/>
    <col min="11986" max="11986" width="3.85546875" style="237" bestFit="1" customWidth="1"/>
    <col min="11987" max="11987" width="12.85546875" style="237" customWidth="1"/>
    <col min="11988" max="11988" width="21.28515625" style="237" customWidth="1"/>
    <col min="11989" max="12018" width="2.28515625" style="237" customWidth="1"/>
    <col min="12019" max="12019" width="6.42578125" style="237" customWidth="1"/>
    <col min="12020" max="12020" width="4" style="237" customWidth="1"/>
    <col min="12021" max="12021" width="1.5703125" style="237" customWidth="1"/>
    <col min="12022" max="12022" width="4" style="237" customWidth="1"/>
    <col min="12023" max="12023" width="8" style="237" customWidth="1"/>
    <col min="12024" max="12241" width="9.140625" style="237"/>
    <col min="12242" max="12242" width="3.85546875" style="237" bestFit="1" customWidth="1"/>
    <col min="12243" max="12243" width="12.85546875" style="237" customWidth="1"/>
    <col min="12244" max="12244" width="21.28515625" style="237" customWidth="1"/>
    <col min="12245" max="12274" width="2.28515625" style="237" customWidth="1"/>
    <col min="12275" max="12275" width="6.42578125" style="237" customWidth="1"/>
    <col min="12276" max="12276" width="4" style="237" customWidth="1"/>
    <col min="12277" max="12277" width="1.5703125" style="237" customWidth="1"/>
    <col min="12278" max="12278" width="4" style="237" customWidth="1"/>
    <col min="12279" max="12279" width="8" style="237" customWidth="1"/>
    <col min="12280" max="12497" width="9.140625" style="237"/>
    <col min="12498" max="12498" width="3.85546875" style="237" bestFit="1" customWidth="1"/>
    <col min="12499" max="12499" width="12.85546875" style="237" customWidth="1"/>
    <col min="12500" max="12500" width="21.28515625" style="237" customWidth="1"/>
    <col min="12501" max="12530" width="2.28515625" style="237" customWidth="1"/>
    <col min="12531" max="12531" width="6.42578125" style="237" customWidth="1"/>
    <col min="12532" max="12532" width="4" style="237" customWidth="1"/>
    <col min="12533" max="12533" width="1.5703125" style="237" customWidth="1"/>
    <col min="12534" max="12534" width="4" style="237" customWidth="1"/>
    <col min="12535" max="12535" width="8" style="237" customWidth="1"/>
    <col min="12536" max="12753" width="9.140625" style="237"/>
    <col min="12754" max="12754" width="3.85546875" style="237" bestFit="1" customWidth="1"/>
    <col min="12755" max="12755" width="12.85546875" style="237" customWidth="1"/>
    <col min="12756" max="12756" width="21.28515625" style="237" customWidth="1"/>
    <col min="12757" max="12786" width="2.28515625" style="237" customWidth="1"/>
    <col min="12787" max="12787" width="6.42578125" style="237" customWidth="1"/>
    <col min="12788" max="12788" width="4" style="237" customWidth="1"/>
    <col min="12789" max="12789" width="1.5703125" style="237" customWidth="1"/>
    <col min="12790" max="12790" width="4" style="237" customWidth="1"/>
    <col min="12791" max="12791" width="8" style="237" customWidth="1"/>
    <col min="12792" max="13009" width="9.140625" style="237"/>
    <col min="13010" max="13010" width="3.85546875" style="237" bestFit="1" customWidth="1"/>
    <col min="13011" max="13011" width="12.85546875" style="237" customWidth="1"/>
    <col min="13012" max="13012" width="21.28515625" style="237" customWidth="1"/>
    <col min="13013" max="13042" width="2.28515625" style="237" customWidth="1"/>
    <col min="13043" max="13043" width="6.42578125" style="237" customWidth="1"/>
    <col min="13044" max="13044" width="4" style="237" customWidth="1"/>
    <col min="13045" max="13045" width="1.5703125" style="237" customWidth="1"/>
    <col min="13046" max="13046" width="4" style="237" customWidth="1"/>
    <col min="13047" max="13047" width="8" style="237" customWidth="1"/>
    <col min="13048" max="13265" width="9.140625" style="237"/>
    <col min="13266" max="13266" width="3.85546875" style="237" bestFit="1" customWidth="1"/>
    <col min="13267" max="13267" width="12.85546875" style="237" customWidth="1"/>
    <col min="13268" max="13268" width="21.28515625" style="237" customWidth="1"/>
    <col min="13269" max="13298" width="2.28515625" style="237" customWidth="1"/>
    <col min="13299" max="13299" width="6.42578125" style="237" customWidth="1"/>
    <col min="13300" max="13300" width="4" style="237" customWidth="1"/>
    <col min="13301" max="13301" width="1.5703125" style="237" customWidth="1"/>
    <col min="13302" max="13302" width="4" style="237" customWidth="1"/>
    <col min="13303" max="13303" width="8" style="237" customWidth="1"/>
    <col min="13304" max="13521" width="9.140625" style="237"/>
    <col min="13522" max="13522" width="3.85546875" style="237" bestFit="1" customWidth="1"/>
    <col min="13523" max="13523" width="12.85546875" style="237" customWidth="1"/>
    <col min="13524" max="13524" width="21.28515625" style="237" customWidth="1"/>
    <col min="13525" max="13554" width="2.28515625" style="237" customWidth="1"/>
    <col min="13555" max="13555" width="6.42578125" style="237" customWidth="1"/>
    <col min="13556" max="13556" width="4" style="237" customWidth="1"/>
    <col min="13557" max="13557" width="1.5703125" style="237" customWidth="1"/>
    <col min="13558" max="13558" width="4" style="237" customWidth="1"/>
    <col min="13559" max="13559" width="8" style="237" customWidth="1"/>
    <col min="13560" max="13777" width="9.140625" style="237"/>
    <col min="13778" max="13778" width="3.85546875" style="237" bestFit="1" customWidth="1"/>
    <col min="13779" max="13779" width="12.85546875" style="237" customWidth="1"/>
    <col min="13780" max="13780" width="21.28515625" style="237" customWidth="1"/>
    <col min="13781" max="13810" width="2.28515625" style="237" customWidth="1"/>
    <col min="13811" max="13811" width="6.42578125" style="237" customWidth="1"/>
    <col min="13812" max="13812" width="4" style="237" customWidth="1"/>
    <col min="13813" max="13813" width="1.5703125" style="237" customWidth="1"/>
    <col min="13814" max="13814" width="4" style="237" customWidth="1"/>
    <col min="13815" max="13815" width="8" style="237" customWidth="1"/>
    <col min="13816" max="14033" width="9.140625" style="237"/>
    <col min="14034" max="14034" width="3.85546875" style="237" bestFit="1" customWidth="1"/>
    <col min="14035" max="14035" width="12.85546875" style="237" customWidth="1"/>
    <col min="14036" max="14036" width="21.28515625" style="237" customWidth="1"/>
    <col min="14037" max="14066" width="2.28515625" style="237" customWidth="1"/>
    <col min="14067" max="14067" width="6.42578125" style="237" customWidth="1"/>
    <col min="14068" max="14068" width="4" style="237" customWidth="1"/>
    <col min="14069" max="14069" width="1.5703125" style="237" customWidth="1"/>
    <col min="14070" max="14070" width="4" style="237" customWidth="1"/>
    <col min="14071" max="14071" width="8" style="237" customWidth="1"/>
    <col min="14072" max="14289" width="9.140625" style="237"/>
    <col min="14290" max="14290" width="3.85546875" style="237" bestFit="1" customWidth="1"/>
    <col min="14291" max="14291" width="12.85546875" style="237" customWidth="1"/>
    <col min="14292" max="14292" width="21.28515625" style="237" customWidth="1"/>
    <col min="14293" max="14322" width="2.28515625" style="237" customWidth="1"/>
    <col min="14323" max="14323" width="6.42578125" style="237" customWidth="1"/>
    <col min="14324" max="14324" width="4" style="237" customWidth="1"/>
    <col min="14325" max="14325" width="1.5703125" style="237" customWidth="1"/>
    <col min="14326" max="14326" width="4" style="237" customWidth="1"/>
    <col min="14327" max="14327" width="8" style="237" customWidth="1"/>
    <col min="14328" max="14545" width="9.140625" style="237"/>
    <col min="14546" max="14546" width="3.85546875" style="237" bestFit="1" customWidth="1"/>
    <col min="14547" max="14547" width="12.85546875" style="237" customWidth="1"/>
    <col min="14548" max="14548" width="21.28515625" style="237" customWidth="1"/>
    <col min="14549" max="14578" width="2.28515625" style="237" customWidth="1"/>
    <col min="14579" max="14579" width="6.42578125" style="237" customWidth="1"/>
    <col min="14580" max="14580" width="4" style="237" customWidth="1"/>
    <col min="14581" max="14581" width="1.5703125" style="237" customWidth="1"/>
    <col min="14582" max="14582" width="4" style="237" customWidth="1"/>
    <col min="14583" max="14583" width="8" style="237" customWidth="1"/>
    <col min="14584" max="14801" width="9.140625" style="237"/>
    <col min="14802" max="14802" width="3.85546875" style="237" bestFit="1" customWidth="1"/>
    <col min="14803" max="14803" width="12.85546875" style="237" customWidth="1"/>
    <col min="14804" max="14804" width="21.28515625" style="237" customWidth="1"/>
    <col min="14805" max="14834" width="2.28515625" style="237" customWidth="1"/>
    <col min="14835" max="14835" width="6.42578125" style="237" customWidth="1"/>
    <col min="14836" max="14836" width="4" style="237" customWidth="1"/>
    <col min="14837" max="14837" width="1.5703125" style="237" customWidth="1"/>
    <col min="14838" max="14838" width="4" style="237" customWidth="1"/>
    <col min="14839" max="14839" width="8" style="237" customWidth="1"/>
    <col min="14840" max="15057" width="9.140625" style="237"/>
    <col min="15058" max="15058" width="3.85546875" style="237" bestFit="1" customWidth="1"/>
    <col min="15059" max="15059" width="12.85546875" style="237" customWidth="1"/>
    <col min="15060" max="15060" width="21.28515625" style="237" customWidth="1"/>
    <col min="15061" max="15090" width="2.28515625" style="237" customWidth="1"/>
    <col min="15091" max="15091" width="6.42578125" style="237" customWidth="1"/>
    <col min="15092" max="15092" width="4" style="237" customWidth="1"/>
    <col min="15093" max="15093" width="1.5703125" style="237" customWidth="1"/>
    <col min="15094" max="15094" width="4" style="237" customWidth="1"/>
    <col min="15095" max="15095" width="8" style="237" customWidth="1"/>
    <col min="15096" max="15313" width="9.140625" style="237"/>
    <col min="15314" max="15314" width="3.85546875" style="237" bestFit="1" customWidth="1"/>
    <col min="15315" max="15315" width="12.85546875" style="237" customWidth="1"/>
    <col min="15316" max="15316" width="21.28515625" style="237" customWidth="1"/>
    <col min="15317" max="15346" width="2.28515625" style="237" customWidth="1"/>
    <col min="15347" max="15347" width="6.42578125" style="237" customWidth="1"/>
    <col min="15348" max="15348" width="4" style="237" customWidth="1"/>
    <col min="15349" max="15349" width="1.5703125" style="237" customWidth="1"/>
    <col min="15350" max="15350" width="4" style="237" customWidth="1"/>
    <col min="15351" max="15351" width="8" style="237" customWidth="1"/>
    <col min="15352" max="15569" width="9.140625" style="237"/>
    <col min="15570" max="15570" width="3.85546875" style="237" bestFit="1" customWidth="1"/>
    <col min="15571" max="15571" width="12.85546875" style="237" customWidth="1"/>
    <col min="15572" max="15572" width="21.28515625" style="237" customWidth="1"/>
    <col min="15573" max="15602" width="2.28515625" style="237" customWidth="1"/>
    <col min="15603" max="15603" width="6.42578125" style="237" customWidth="1"/>
    <col min="15604" max="15604" width="4" style="237" customWidth="1"/>
    <col min="15605" max="15605" width="1.5703125" style="237" customWidth="1"/>
    <col min="15606" max="15606" width="4" style="237" customWidth="1"/>
    <col min="15607" max="15607" width="8" style="237" customWidth="1"/>
    <col min="15608" max="15825" width="9.140625" style="237"/>
    <col min="15826" max="15826" width="3.85546875" style="237" bestFit="1" customWidth="1"/>
    <col min="15827" max="15827" width="12.85546875" style="237" customWidth="1"/>
    <col min="15828" max="15828" width="21.28515625" style="237" customWidth="1"/>
    <col min="15829" max="15858" width="2.28515625" style="237" customWidth="1"/>
    <col min="15859" max="15859" width="6.42578125" style="237" customWidth="1"/>
    <col min="15860" max="15860" width="4" style="237" customWidth="1"/>
    <col min="15861" max="15861" width="1.5703125" style="237" customWidth="1"/>
    <col min="15862" max="15862" width="4" style="237" customWidth="1"/>
    <col min="15863" max="15863" width="8" style="237" customWidth="1"/>
    <col min="15864" max="16081" width="9.140625" style="237"/>
    <col min="16082" max="16082" width="3.85546875" style="237" bestFit="1" customWidth="1"/>
    <col min="16083" max="16083" width="12.85546875" style="237" customWidth="1"/>
    <col min="16084" max="16084" width="21.28515625" style="237" customWidth="1"/>
    <col min="16085" max="16114" width="2.28515625" style="237" customWidth="1"/>
    <col min="16115" max="16115" width="6.42578125" style="237" customWidth="1"/>
    <col min="16116" max="16116" width="4" style="237" customWidth="1"/>
    <col min="16117" max="16117" width="1.5703125" style="237" customWidth="1"/>
    <col min="16118" max="16118" width="4" style="237" customWidth="1"/>
    <col min="16119" max="16119" width="8" style="237" customWidth="1"/>
    <col min="16120" max="16384" width="9.140625" style="237"/>
  </cols>
  <sheetData>
    <row r="1" spans="2:20" ht="44.25" customHeight="1" x14ac:dyDescent="0.2"/>
    <row r="2" spans="2:20" ht="4.5" customHeight="1" x14ac:dyDescent="0.2"/>
    <row r="3" spans="2:20" ht="12.75" customHeight="1" x14ac:dyDescent="0.2">
      <c r="B3" s="436" t="s">
        <v>228</v>
      </c>
      <c r="C3" s="436"/>
      <c r="D3" s="436"/>
      <c r="E3" s="339"/>
      <c r="F3" s="435" t="s">
        <v>229</v>
      </c>
      <c r="G3" s="435"/>
      <c r="H3" s="435"/>
      <c r="I3" s="339"/>
      <c r="J3" s="435" t="s">
        <v>230</v>
      </c>
      <c r="K3" s="435"/>
      <c r="L3" s="435"/>
      <c r="M3" s="339"/>
      <c r="N3" s="435" t="s">
        <v>231</v>
      </c>
      <c r="O3" s="435"/>
      <c r="P3" s="435"/>
      <c r="Q3" s="339"/>
      <c r="R3" s="435" t="s">
        <v>232</v>
      </c>
      <c r="S3" s="435"/>
      <c r="T3" s="435"/>
    </row>
    <row r="4" spans="2:20" ht="12.95" customHeight="1" x14ac:dyDescent="0.25">
      <c r="B4" s="344">
        <v>1</v>
      </c>
      <c r="C4" s="345"/>
      <c r="D4" s="346">
        <v>10</v>
      </c>
      <c r="F4" s="344">
        <v>10</v>
      </c>
      <c r="G4" s="345"/>
      <c r="H4" s="346">
        <v>5</v>
      </c>
      <c r="I4" s="337"/>
      <c r="J4" s="344">
        <v>2</v>
      </c>
      <c r="K4" s="345"/>
      <c r="L4" s="346">
        <v>10</v>
      </c>
      <c r="M4" s="337"/>
      <c r="N4" s="344" t="s">
        <v>223</v>
      </c>
      <c r="O4" s="345"/>
      <c r="P4" s="346">
        <v>7</v>
      </c>
      <c r="Q4" s="337"/>
      <c r="R4" s="344">
        <v>3</v>
      </c>
      <c r="S4" s="345"/>
      <c r="T4" s="346">
        <v>10</v>
      </c>
    </row>
    <row r="5" spans="2:20" ht="12.95" customHeight="1" x14ac:dyDescent="0.25">
      <c r="B5" s="347" t="s">
        <v>233</v>
      </c>
      <c r="C5" s="348"/>
      <c r="D5" s="349" t="s">
        <v>224</v>
      </c>
      <c r="E5" s="339"/>
      <c r="F5" s="347" t="s">
        <v>224</v>
      </c>
      <c r="G5" s="348"/>
      <c r="H5" s="349" t="s">
        <v>227</v>
      </c>
      <c r="I5" s="339"/>
      <c r="J5" s="347" t="s">
        <v>236</v>
      </c>
      <c r="K5" s="348"/>
      <c r="L5" s="349" t="s">
        <v>234</v>
      </c>
      <c r="M5" s="339"/>
      <c r="N5" s="347" t="s">
        <v>227</v>
      </c>
      <c r="O5" s="348"/>
      <c r="P5" s="349" t="s">
        <v>237</v>
      </c>
      <c r="Q5" s="339"/>
      <c r="R5" s="347" t="s">
        <v>234</v>
      </c>
      <c r="S5" s="348"/>
      <c r="T5" s="349" t="s">
        <v>238</v>
      </c>
    </row>
    <row r="6" spans="2:20" ht="12.95" customHeight="1" x14ac:dyDescent="0.25">
      <c r="B6" s="347" t="s">
        <v>226</v>
      </c>
      <c r="C6" s="348"/>
      <c r="D6" s="349" t="s">
        <v>238</v>
      </c>
      <c r="E6" s="339"/>
      <c r="F6" s="347" t="s">
        <v>238</v>
      </c>
      <c r="G6" s="348"/>
      <c r="H6" s="349" t="s">
        <v>233</v>
      </c>
      <c r="I6" s="339"/>
      <c r="J6" s="347" t="s">
        <v>235</v>
      </c>
      <c r="K6" s="348"/>
      <c r="L6" s="349" t="s">
        <v>238</v>
      </c>
      <c r="M6" s="339"/>
      <c r="N6" s="347" t="s">
        <v>233</v>
      </c>
      <c r="O6" s="348"/>
      <c r="P6" s="349" t="s">
        <v>226</v>
      </c>
      <c r="Q6" s="339"/>
      <c r="R6" s="347" t="s">
        <v>236</v>
      </c>
      <c r="S6" s="348"/>
      <c r="T6" s="349" t="s">
        <v>224</v>
      </c>
    </row>
    <row r="7" spans="2:20" ht="12.95" customHeight="1" x14ac:dyDescent="0.25">
      <c r="B7" s="347" t="s">
        <v>237</v>
      </c>
      <c r="C7" s="348"/>
      <c r="D7" s="349" t="s">
        <v>234</v>
      </c>
      <c r="E7" s="339"/>
      <c r="F7" s="347" t="s">
        <v>234</v>
      </c>
      <c r="G7" s="348"/>
      <c r="H7" s="349" t="s">
        <v>226</v>
      </c>
      <c r="I7" s="339"/>
      <c r="J7" s="347" t="s">
        <v>237</v>
      </c>
      <c r="K7" s="348"/>
      <c r="L7" s="349" t="s">
        <v>224</v>
      </c>
      <c r="M7" s="339"/>
      <c r="N7" s="347" t="s">
        <v>224</v>
      </c>
      <c r="O7" s="348"/>
      <c r="P7" s="349" t="s">
        <v>235</v>
      </c>
      <c r="Q7" s="339"/>
      <c r="R7" s="347" t="s">
        <v>237</v>
      </c>
      <c r="S7" s="348"/>
      <c r="T7" s="349" t="s">
        <v>233</v>
      </c>
    </row>
    <row r="8" spans="2:20" ht="12.95" customHeight="1" x14ac:dyDescent="0.25">
      <c r="B8" s="350" t="s">
        <v>235</v>
      </c>
      <c r="C8" s="351"/>
      <c r="D8" s="352" t="s">
        <v>236</v>
      </c>
      <c r="E8" s="339"/>
      <c r="F8" s="350" t="s">
        <v>236</v>
      </c>
      <c r="G8" s="351"/>
      <c r="H8" s="352" t="s">
        <v>237</v>
      </c>
      <c r="I8" s="339"/>
      <c r="J8" s="350" t="s">
        <v>226</v>
      </c>
      <c r="K8" s="351"/>
      <c r="L8" s="352" t="s">
        <v>227</v>
      </c>
      <c r="M8" s="339"/>
      <c r="N8" s="350" t="s">
        <v>238</v>
      </c>
      <c r="O8" s="351"/>
      <c r="P8" s="352" t="s">
        <v>236</v>
      </c>
      <c r="Q8" s="339"/>
      <c r="R8" s="350" t="s">
        <v>235</v>
      </c>
      <c r="S8" s="351"/>
      <c r="T8" s="352" t="s">
        <v>227</v>
      </c>
    </row>
    <row r="9" spans="2:20" ht="12.95" customHeight="1" x14ac:dyDescent="0.2">
      <c r="Q9" s="339"/>
      <c r="S9" s="240"/>
    </row>
    <row r="10" spans="2:20" ht="12.95" customHeight="1" x14ac:dyDescent="0.2">
      <c r="Q10" s="339"/>
      <c r="S10" s="240"/>
    </row>
    <row r="11" spans="2:20" ht="12.95" customHeight="1" x14ac:dyDescent="0.2">
      <c r="B11" s="435" t="s">
        <v>239</v>
      </c>
      <c r="C11" s="435"/>
      <c r="D11" s="435"/>
      <c r="E11" s="339"/>
      <c r="F11" s="435" t="s">
        <v>240</v>
      </c>
      <c r="G11" s="435"/>
      <c r="H11" s="435"/>
      <c r="I11" s="339"/>
      <c r="J11" s="435" t="s">
        <v>241</v>
      </c>
      <c r="K11" s="435"/>
      <c r="L11" s="435"/>
      <c r="M11" s="339"/>
      <c r="N11" s="435" t="s">
        <v>242</v>
      </c>
      <c r="O11" s="435"/>
      <c r="P11" s="435"/>
      <c r="Q11" s="339"/>
      <c r="S11" s="240"/>
    </row>
    <row r="12" spans="2:20" ht="12.95" customHeight="1" x14ac:dyDescent="0.25">
      <c r="B12" s="344">
        <v>10</v>
      </c>
      <c r="C12" s="345"/>
      <c r="D12" s="346">
        <v>8</v>
      </c>
      <c r="E12" s="337"/>
      <c r="F12" s="344">
        <v>4</v>
      </c>
      <c r="G12" s="345"/>
      <c r="H12" s="346">
        <v>10</v>
      </c>
      <c r="I12" s="337"/>
      <c r="J12" s="344">
        <v>9</v>
      </c>
      <c r="K12" s="345"/>
      <c r="L12" s="346">
        <v>10</v>
      </c>
      <c r="M12" s="337"/>
      <c r="N12" s="344">
        <v>10</v>
      </c>
      <c r="O12" s="345"/>
      <c r="P12" s="346">
        <v>6</v>
      </c>
      <c r="Q12" s="339"/>
      <c r="S12" s="240"/>
    </row>
    <row r="13" spans="2:20" ht="12.95" customHeight="1" x14ac:dyDescent="0.25">
      <c r="B13" s="347" t="s">
        <v>227</v>
      </c>
      <c r="C13" s="348"/>
      <c r="D13" s="349" t="s">
        <v>236</v>
      </c>
      <c r="E13" s="339"/>
      <c r="F13" s="347" t="s">
        <v>238</v>
      </c>
      <c r="G13" s="348"/>
      <c r="H13" s="349" t="s">
        <v>224</v>
      </c>
      <c r="I13" s="339"/>
      <c r="J13" s="347" t="s">
        <v>237</v>
      </c>
      <c r="K13" s="348"/>
      <c r="L13" s="349" t="s">
        <v>235</v>
      </c>
      <c r="M13" s="339"/>
      <c r="N13" s="347" t="s">
        <v>234</v>
      </c>
      <c r="O13" s="348"/>
      <c r="P13" s="349" t="s">
        <v>235</v>
      </c>
      <c r="Q13" s="339"/>
      <c r="S13" s="240"/>
    </row>
    <row r="14" spans="2:20" ht="12.95" customHeight="1" x14ac:dyDescent="0.25">
      <c r="B14" s="347" t="s">
        <v>233</v>
      </c>
      <c r="C14" s="348"/>
      <c r="D14" s="349" t="s">
        <v>235</v>
      </c>
      <c r="E14" s="339"/>
      <c r="F14" s="347" t="s">
        <v>235</v>
      </c>
      <c r="G14" s="348"/>
      <c r="H14" s="349" t="s">
        <v>226</v>
      </c>
      <c r="I14" s="339"/>
      <c r="J14" s="347" t="s">
        <v>226</v>
      </c>
      <c r="K14" s="348"/>
      <c r="L14" s="349" t="s">
        <v>236</v>
      </c>
      <c r="M14" s="339"/>
      <c r="N14" s="347" t="s">
        <v>238</v>
      </c>
      <c r="O14" s="348"/>
      <c r="P14" s="349" t="s">
        <v>237</v>
      </c>
    </row>
    <row r="15" spans="2:20" ht="12.95" customHeight="1" x14ac:dyDescent="0.25">
      <c r="B15" s="347" t="s">
        <v>226</v>
      </c>
      <c r="C15" s="348"/>
      <c r="D15" s="349" t="s">
        <v>237</v>
      </c>
      <c r="E15" s="339"/>
      <c r="F15" s="347" t="s">
        <v>236</v>
      </c>
      <c r="G15" s="348"/>
      <c r="H15" s="349" t="s">
        <v>233</v>
      </c>
      <c r="I15" s="339"/>
      <c r="J15" s="347" t="s">
        <v>233</v>
      </c>
      <c r="K15" s="348"/>
      <c r="L15" s="349" t="s">
        <v>234</v>
      </c>
      <c r="M15" s="339"/>
      <c r="N15" s="347" t="s">
        <v>224</v>
      </c>
      <c r="O15" s="348"/>
      <c r="P15" s="349" t="s">
        <v>226</v>
      </c>
    </row>
    <row r="16" spans="2:20" ht="12.95" customHeight="1" x14ac:dyDescent="0.25">
      <c r="B16" s="350" t="s">
        <v>224</v>
      </c>
      <c r="C16" s="351"/>
      <c r="D16" s="352" t="s">
        <v>234</v>
      </c>
      <c r="E16" s="339"/>
      <c r="F16" s="350" t="s">
        <v>234</v>
      </c>
      <c r="G16" s="351"/>
      <c r="H16" s="352" t="s">
        <v>227</v>
      </c>
      <c r="I16" s="339"/>
      <c r="J16" s="350" t="s">
        <v>227</v>
      </c>
      <c r="K16" s="351"/>
      <c r="L16" s="352" t="s">
        <v>238</v>
      </c>
      <c r="M16" s="339"/>
      <c r="N16" s="350" t="s">
        <v>227</v>
      </c>
      <c r="O16" s="351"/>
      <c r="P16" s="352" t="s">
        <v>233</v>
      </c>
    </row>
    <row r="17" spans="2:20" ht="12.95" customHeight="1" x14ac:dyDescent="0.2"/>
    <row r="18" spans="2:20" ht="12.95" customHeight="1" x14ac:dyDescent="0.2"/>
    <row r="19" spans="2:20" ht="12.95" customHeight="1" x14ac:dyDescent="0.25">
      <c r="N19" s="337"/>
    </row>
    <row r="20" spans="2:20" ht="12.95" customHeight="1" x14ac:dyDescent="0.2">
      <c r="N20" s="336"/>
      <c r="O20" s="216"/>
      <c r="P20" s="336"/>
    </row>
    <row r="21" spans="2:20" ht="12.95" customHeight="1" x14ac:dyDescent="0.2">
      <c r="F21" s="239" t="s">
        <v>245</v>
      </c>
    </row>
    <row r="22" spans="2:20" ht="12.95" customHeight="1" x14ac:dyDescent="0.2"/>
    <row r="23" spans="2:20" ht="12.95" customHeight="1" x14ac:dyDescent="0.2">
      <c r="H23" s="239" t="s">
        <v>245</v>
      </c>
    </row>
    <row r="24" spans="2:20" ht="12.75" customHeight="1" x14ac:dyDescent="0.2"/>
    <row r="25" spans="2:20" ht="12.75" customHeight="1" x14ac:dyDescent="0.2">
      <c r="B25" s="237"/>
      <c r="D25" s="237"/>
      <c r="E25" s="237"/>
      <c r="F25" s="237"/>
      <c r="H25" s="237"/>
      <c r="I25" s="237"/>
      <c r="J25" s="237"/>
      <c r="L25" s="237"/>
      <c r="M25" s="237"/>
      <c r="N25" s="237"/>
      <c r="P25" s="237"/>
      <c r="Q25" s="237"/>
      <c r="R25" s="237"/>
      <c r="T25" s="237"/>
    </row>
    <row r="26" spans="2:20" ht="12.75" customHeight="1" x14ac:dyDescent="0.2">
      <c r="B26" s="237"/>
      <c r="D26" s="237"/>
      <c r="E26" s="237"/>
      <c r="F26" s="237"/>
      <c r="H26" s="237"/>
      <c r="I26" s="237"/>
      <c r="J26" s="237"/>
      <c r="L26" s="237"/>
      <c r="M26" s="237"/>
      <c r="N26" s="237"/>
      <c r="P26" s="237"/>
      <c r="Q26" s="237"/>
      <c r="R26" s="237"/>
      <c r="T26" s="237"/>
    </row>
    <row r="27" spans="2:20" ht="12.75" customHeight="1" x14ac:dyDescent="0.2">
      <c r="B27" s="237"/>
      <c r="D27" s="237"/>
      <c r="E27" s="237"/>
      <c r="F27" s="237"/>
      <c r="H27" s="237"/>
      <c r="I27" s="237"/>
      <c r="J27" s="237"/>
      <c r="L27" s="237"/>
      <c r="M27" s="237"/>
      <c r="N27" s="237"/>
      <c r="P27" s="237"/>
      <c r="Q27" s="237"/>
      <c r="R27" s="237"/>
      <c r="T27" s="237"/>
    </row>
    <row r="28" spans="2:20" ht="12.75" customHeight="1" x14ac:dyDescent="0.2">
      <c r="B28" s="237"/>
      <c r="D28" s="237"/>
      <c r="E28" s="237"/>
      <c r="F28" s="237"/>
      <c r="H28" s="237"/>
      <c r="I28" s="237"/>
      <c r="J28" s="237"/>
      <c r="L28" s="237"/>
      <c r="M28" s="237"/>
      <c r="N28" s="237"/>
      <c r="P28" s="237"/>
      <c r="Q28" s="237"/>
      <c r="R28" s="237"/>
      <c r="T28" s="237"/>
    </row>
    <row r="29" spans="2:20" ht="12.75" customHeight="1" x14ac:dyDescent="0.2">
      <c r="B29" s="237"/>
      <c r="D29" s="237"/>
      <c r="E29" s="237"/>
      <c r="F29" s="237"/>
      <c r="H29" s="237"/>
      <c r="I29" s="237"/>
      <c r="J29" s="237"/>
      <c r="L29" s="237"/>
      <c r="M29" s="237"/>
      <c r="N29" s="237"/>
      <c r="P29" s="237"/>
      <c r="Q29" s="237"/>
      <c r="R29" s="237"/>
      <c r="T29" s="237"/>
    </row>
    <row r="30" spans="2:20" ht="12.75" customHeight="1" x14ac:dyDescent="0.2">
      <c r="B30" s="237"/>
      <c r="D30" s="237"/>
      <c r="E30" s="237"/>
      <c r="F30" s="237"/>
      <c r="H30" s="237"/>
      <c r="I30" s="237"/>
      <c r="J30" s="237"/>
      <c r="L30" s="237"/>
      <c r="M30" s="237"/>
      <c r="N30" s="237"/>
      <c r="P30" s="237"/>
      <c r="Q30" s="237"/>
      <c r="R30" s="237"/>
      <c r="T30" s="237"/>
    </row>
    <row r="31" spans="2:20" ht="12.75" customHeight="1" x14ac:dyDescent="0.2">
      <c r="B31" s="237"/>
      <c r="D31" s="237"/>
      <c r="E31" s="237"/>
      <c r="F31" s="237"/>
      <c r="H31" s="237"/>
      <c r="I31" s="237"/>
      <c r="J31" s="237"/>
      <c r="L31" s="237"/>
      <c r="M31" s="237"/>
      <c r="N31" s="237"/>
      <c r="P31" s="237"/>
      <c r="Q31" s="237"/>
      <c r="R31" s="237"/>
      <c r="T31" s="237"/>
    </row>
    <row r="32" spans="2:20" ht="12.75" customHeight="1" x14ac:dyDescent="0.2"/>
    <row r="33" ht="12.75" customHeight="1" x14ac:dyDescent="0.2"/>
  </sheetData>
  <mergeCells count="9">
    <mergeCell ref="R3:T3"/>
    <mergeCell ref="B3:D3"/>
    <mergeCell ref="F3:H3"/>
    <mergeCell ref="J3:L3"/>
    <mergeCell ref="B11:D11"/>
    <mergeCell ref="F11:H11"/>
    <mergeCell ref="J11:L11"/>
    <mergeCell ref="N11:P11"/>
    <mergeCell ref="N3:P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topLeftCell="A16" workbookViewId="0">
      <selection activeCell="D69" sqref="D69"/>
    </sheetView>
  </sheetViews>
  <sheetFormatPr defaultColWidth="0.7109375" defaultRowHeight="12.75" x14ac:dyDescent="0.2"/>
  <cols>
    <col min="1" max="2" width="0.7109375" style="81" customWidth="1"/>
    <col min="3" max="3" width="5.5703125" style="87" customWidth="1"/>
    <col min="4" max="4" width="14.140625" style="87" customWidth="1"/>
    <col min="5" max="5" width="27.5703125" style="87" customWidth="1"/>
    <col min="6" max="255" width="9.140625" style="2" customWidth="1"/>
    <col min="256" max="16384" width="0.7109375" style="2"/>
  </cols>
  <sheetData>
    <row r="1" spans="2:13" x14ac:dyDescent="0.2">
      <c r="B1" s="56"/>
      <c r="C1" s="57" t="s">
        <v>54</v>
      </c>
      <c r="D1" s="58"/>
      <c r="E1" s="58" t="s">
        <v>0</v>
      </c>
      <c r="G1" s="59" t="s">
        <v>55</v>
      </c>
      <c r="H1" s="60"/>
      <c r="I1" s="60"/>
      <c r="J1" s="60"/>
      <c r="K1" s="60"/>
      <c r="L1" s="61"/>
      <c r="M1" s="62"/>
    </row>
    <row r="2" spans="2:13" ht="18" x14ac:dyDescent="0.25">
      <c r="B2" s="63"/>
      <c r="C2" s="11">
        <v>1</v>
      </c>
      <c r="D2" s="64" t="s">
        <v>56</v>
      </c>
      <c r="E2" s="64" t="s">
        <v>57</v>
      </c>
      <c r="G2" s="65" t="s">
        <v>58</v>
      </c>
      <c r="H2" s="66"/>
      <c r="I2" s="66"/>
      <c r="J2" s="66"/>
      <c r="K2" s="66"/>
      <c r="L2" s="66"/>
      <c r="M2" s="67"/>
    </row>
    <row r="3" spans="2:13" ht="18" x14ac:dyDescent="0.25">
      <c r="B3" s="63"/>
      <c r="C3" s="11">
        <v>2</v>
      </c>
      <c r="D3" s="68" t="s">
        <v>3</v>
      </c>
      <c r="E3" s="69" t="s">
        <v>59</v>
      </c>
      <c r="G3" s="70" t="s">
        <v>60</v>
      </c>
      <c r="H3" s="6"/>
      <c r="I3" s="6"/>
      <c r="J3" s="6"/>
      <c r="K3" s="6"/>
      <c r="L3" s="6"/>
      <c r="M3" s="71"/>
    </row>
    <row r="4" spans="2:13" ht="18" x14ac:dyDescent="0.25">
      <c r="B4" s="63"/>
      <c r="C4" s="11">
        <v>3</v>
      </c>
      <c r="D4" s="72" t="s">
        <v>32</v>
      </c>
      <c r="E4" s="68" t="s">
        <v>61</v>
      </c>
      <c r="G4" s="70" t="s">
        <v>62</v>
      </c>
      <c r="H4" s="6"/>
      <c r="I4" s="6"/>
      <c r="J4" s="6"/>
      <c r="K4" s="6"/>
      <c r="L4" s="6"/>
      <c r="M4" s="71"/>
    </row>
    <row r="5" spans="2:13" ht="18" x14ac:dyDescent="0.25">
      <c r="B5" s="63"/>
      <c r="C5" s="11">
        <v>4</v>
      </c>
      <c r="D5" s="68" t="s">
        <v>3</v>
      </c>
      <c r="E5" s="68" t="s">
        <v>63</v>
      </c>
      <c r="G5" s="70" t="s">
        <v>64</v>
      </c>
      <c r="H5" s="6"/>
      <c r="I5" s="6"/>
      <c r="J5" s="6"/>
      <c r="K5" s="6"/>
      <c r="L5" s="6"/>
      <c r="M5" s="71"/>
    </row>
    <row r="6" spans="2:13" ht="18" x14ac:dyDescent="0.25">
      <c r="B6" s="63"/>
      <c r="C6" s="11">
        <v>5</v>
      </c>
      <c r="D6" s="72" t="s">
        <v>17</v>
      </c>
      <c r="E6" s="68" t="s">
        <v>42</v>
      </c>
      <c r="G6" s="70" t="s">
        <v>65</v>
      </c>
      <c r="H6" s="6"/>
      <c r="I6" s="6"/>
      <c r="J6" s="6"/>
      <c r="K6" s="6"/>
      <c r="L6" s="6"/>
      <c r="M6" s="71"/>
    </row>
    <row r="7" spans="2:13" ht="18" x14ac:dyDescent="0.25">
      <c r="B7" s="63"/>
      <c r="C7" s="11">
        <v>6</v>
      </c>
      <c r="D7" s="68" t="s">
        <v>66</v>
      </c>
      <c r="E7" s="68" t="s">
        <v>67</v>
      </c>
      <c r="G7" s="73" t="s">
        <v>68</v>
      </c>
      <c r="H7" s="74"/>
      <c r="I7" s="74"/>
      <c r="J7" s="74"/>
      <c r="K7" s="74"/>
      <c r="L7" s="74"/>
      <c r="M7" s="75"/>
    </row>
    <row r="8" spans="2:13" ht="18" x14ac:dyDescent="0.2">
      <c r="B8" s="63"/>
      <c r="C8" s="11">
        <v>7</v>
      </c>
      <c r="D8" s="68" t="s">
        <v>3</v>
      </c>
      <c r="E8" s="68" t="s">
        <v>4</v>
      </c>
    </row>
    <row r="9" spans="2:13" ht="18" x14ac:dyDescent="0.2">
      <c r="B9" s="63"/>
      <c r="C9" s="11">
        <v>8</v>
      </c>
      <c r="D9" s="68" t="s">
        <v>69</v>
      </c>
      <c r="E9" s="68" t="s">
        <v>70</v>
      </c>
    </row>
    <row r="10" spans="2:13" ht="18" x14ac:dyDescent="0.2">
      <c r="B10" s="63"/>
      <c r="C10" s="11">
        <v>9</v>
      </c>
      <c r="D10" s="68" t="s">
        <v>71</v>
      </c>
      <c r="E10" s="68" t="s">
        <v>72</v>
      </c>
    </row>
    <row r="11" spans="2:13" ht="18" x14ac:dyDescent="0.2">
      <c r="B11" s="63"/>
      <c r="C11" s="11">
        <v>10</v>
      </c>
      <c r="D11" s="76" t="s">
        <v>32</v>
      </c>
      <c r="E11" s="64" t="s">
        <v>73</v>
      </c>
    </row>
    <row r="12" spans="2:13" ht="18" x14ac:dyDescent="0.2">
      <c r="B12" s="63"/>
      <c r="C12" s="11">
        <v>11</v>
      </c>
      <c r="D12" s="68" t="s">
        <v>69</v>
      </c>
      <c r="E12" s="68" t="s">
        <v>74</v>
      </c>
    </row>
    <row r="13" spans="2:13" ht="18" x14ac:dyDescent="0.2">
      <c r="B13" s="63"/>
      <c r="C13" s="11">
        <v>12</v>
      </c>
      <c r="D13" s="68" t="s">
        <v>13</v>
      </c>
      <c r="E13" s="68" t="s">
        <v>14</v>
      </c>
      <c r="H13" s="77"/>
      <c r="I13" s="78"/>
    </row>
    <row r="14" spans="2:13" ht="18" x14ac:dyDescent="0.2">
      <c r="B14" s="63"/>
      <c r="C14" s="11">
        <v>13</v>
      </c>
      <c r="D14" s="68" t="s">
        <v>3</v>
      </c>
      <c r="E14" s="68" t="s">
        <v>75</v>
      </c>
    </row>
    <row r="15" spans="2:13" ht="18" x14ac:dyDescent="0.2">
      <c r="B15" s="63"/>
      <c r="C15" s="11">
        <v>14</v>
      </c>
      <c r="D15" s="68" t="s">
        <v>66</v>
      </c>
      <c r="E15" s="68" t="s">
        <v>76</v>
      </c>
    </row>
    <row r="16" spans="2:13" ht="18" x14ac:dyDescent="0.2">
      <c r="B16" s="63"/>
      <c r="C16" s="11">
        <v>15</v>
      </c>
      <c r="D16" s="68" t="s">
        <v>3</v>
      </c>
      <c r="E16" s="68" t="s">
        <v>25</v>
      </c>
    </row>
    <row r="17" spans="2:5" ht="18" x14ac:dyDescent="0.2">
      <c r="B17" s="63"/>
      <c r="C17" s="11">
        <v>16</v>
      </c>
      <c r="D17" s="68" t="s">
        <v>3</v>
      </c>
      <c r="E17" s="64" t="s">
        <v>77</v>
      </c>
    </row>
    <row r="18" spans="2:5" ht="18" x14ac:dyDescent="0.2">
      <c r="B18" s="63"/>
      <c r="C18" s="11">
        <v>17</v>
      </c>
      <c r="D18" s="64" t="s">
        <v>78</v>
      </c>
      <c r="E18" s="64" t="s">
        <v>79</v>
      </c>
    </row>
    <row r="19" spans="2:5" ht="18" x14ac:dyDescent="0.2">
      <c r="B19" s="63"/>
      <c r="C19" s="11">
        <v>18</v>
      </c>
      <c r="D19" s="68" t="s">
        <v>3</v>
      </c>
      <c r="E19" s="68" t="s">
        <v>80</v>
      </c>
    </row>
    <row r="20" spans="2:5" ht="18" x14ac:dyDescent="0.2">
      <c r="B20" s="63"/>
      <c r="C20" s="11">
        <v>19</v>
      </c>
      <c r="D20" s="72" t="s">
        <v>17</v>
      </c>
      <c r="E20" s="68" t="s">
        <v>18</v>
      </c>
    </row>
    <row r="21" spans="2:5" ht="18" x14ac:dyDescent="0.2">
      <c r="B21" s="63"/>
      <c r="C21" s="11">
        <v>20</v>
      </c>
      <c r="D21" s="68" t="s">
        <v>3</v>
      </c>
      <c r="E21" s="68" t="s">
        <v>81</v>
      </c>
    </row>
    <row r="22" spans="2:5" ht="18" x14ac:dyDescent="0.2">
      <c r="B22" s="63"/>
      <c r="C22" s="11">
        <v>21</v>
      </c>
      <c r="D22" s="68" t="s">
        <v>3</v>
      </c>
      <c r="E22" s="68" t="s">
        <v>82</v>
      </c>
    </row>
    <row r="23" spans="2:5" ht="18" x14ac:dyDescent="0.2">
      <c r="B23" s="63"/>
      <c r="C23" s="11">
        <v>22</v>
      </c>
      <c r="D23" s="68" t="s">
        <v>83</v>
      </c>
      <c r="E23" s="68" t="s">
        <v>84</v>
      </c>
    </row>
    <row r="24" spans="2:5" ht="18" x14ac:dyDescent="0.2">
      <c r="B24" s="63"/>
      <c r="C24" s="11">
        <v>23</v>
      </c>
      <c r="D24" s="72" t="s">
        <v>32</v>
      </c>
      <c r="E24" s="79" t="s">
        <v>85</v>
      </c>
    </row>
    <row r="25" spans="2:5" ht="18" x14ac:dyDescent="0.2">
      <c r="B25" s="63"/>
      <c r="C25" s="11">
        <v>24</v>
      </c>
      <c r="D25" s="72" t="s">
        <v>32</v>
      </c>
      <c r="E25" s="68" t="s">
        <v>33</v>
      </c>
    </row>
    <row r="26" spans="2:5" ht="18" x14ac:dyDescent="0.2">
      <c r="B26" s="63"/>
      <c r="C26" s="11">
        <v>25</v>
      </c>
      <c r="D26" s="72" t="s">
        <v>32</v>
      </c>
      <c r="E26" s="80" t="s">
        <v>86</v>
      </c>
    </row>
    <row r="27" spans="2:5" x14ac:dyDescent="0.2">
      <c r="C27" s="11">
        <v>26</v>
      </c>
      <c r="D27" s="68" t="s">
        <v>13</v>
      </c>
      <c r="E27" s="68" t="s">
        <v>87</v>
      </c>
    </row>
    <row r="28" spans="2:5" x14ac:dyDescent="0.2">
      <c r="C28" s="11">
        <v>27</v>
      </c>
      <c r="D28" s="68" t="s">
        <v>45</v>
      </c>
      <c r="E28" s="68" t="s">
        <v>21</v>
      </c>
    </row>
    <row r="29" spans="2:5" x14ac:dyDescent="0.2">
      <c r="C29" s="11">
        <v>28</v>
      </c>
      <c r="D29" s="68" t="s">
        <v>3</v>
      </c>
      <c r="E29" s="79" t="s">
        <v>88</v>
      </c>
    </row>
    <row r="30" spans="2:5" x14ac:dyDescent="0.2">
      <c r="C30" s="11">
        <v>29</v>
      </c>
      <c r="D30" s="68" t="s">
        <v>3</v>
      </c>
      <c r="E30" s="69" t="s">
        <v>88</v>
      </c>
    </row>
    <row r="31" spans="2:5" x14ac:dyDescent="0.2">
      <c r="C31" s="11">
        <v>30</v>
      </c>
      <c r="D31" s="64" t="s">
        <v>89</v>
      </c>
      <c r="E31" s="82" t="s">
        <v>90</v>
      </c>
    </row>
    <row r="32" spans="2:5" x14ac:dyDescent="0.2">
      <c r="C32" s="11">
        <v>31</v>
      </c>
      <c r="D32" s="72" t="s">
        <v>17</v>
      </c>
      <c r="E32" s="68" t="s">
        <v>91</v>
      </c>
    </row>
    <row r="33" spans="3:5" x14ac:dyDescent="0.2">
      <c r="C33" s="11">
        <v>32</v>
      </c>
      <c r="D33" s="68" t="s">
        <v>3</v>
      </c>
      <c r="E33" s="64" t="s">
        <v>92</v>
      </c>
    </row>
    <row r="34" spans="3:5" x14ac:dyDescent="0.2">
      <c r="C34" s="11">
        <v>33</v>
      </c>
      <c r="D34" s="68" t="s">
        <v>3</v>
      </c>
      <c r="E34" s="64" t="s">
        <v>93</v>
      </c>
    </row>
    <row r="35" spans="3:5" x14ac:dyDescent="0.2">
      <c r="C35" s="11">
        <v>34</v>
      </c>
      <c r="D35" s="68" t="s">
        <v>3</v>
      </c>
      <c r="E35" s="68" t="s">
        <v>34</v>
      </c>
    </row>
    <row r="36" spans="3:5" x14ac:dyDescent="0.2">
      <c r="C36" s="11">
        <v>35</v>
      </c>
      <c r="D36" s="68" t="s">
        <v>89</v>
      </c>
      <c r="E36" s="68" t="s">
        <v>94</v>
      </c>
    </row>
    <row r="37" spans="3:5" x14ac:dyDescent="0.2">
      <c r="C37" s="11">
        <v>36</v>
      </c>
      <c r="D37" s="68" t="s">
        <v>3</v>
      </c>
      <c r="E37" s="68" t="s">
        <v>95</v>
      </c>
    </row>
    <row r="38" spans="3:5" x14ac:dyDescent="0.2">
      <c r="C38" s="11">
        <v>37</v>
      </c>
      <c r="D38" s="72" t="s">
        <v>17</v>
      </c>
      <c r="E38" s="68" t="s">
        <v>96</v>
      </c>
    </row>
    <row r="39" spans="3:5" x14ac:dyDescent="0.2">
      <c r="C39" s="11">
        <v>38</v>
      </c>
      <c r="D39" s="72" t="s">
        <v>17</v>
      </c>
      <c r="E39" s="68" t="s">
        <v>97</v>
      </c>
    </row>
    <row r="40" spans="3:5" x14ac:dyDescent="0.2">
      <c r="C40" s="11">
        <v>39</v>
      </c>
      <c r="D40" s="72" t="s">
        <v>17</v>
      </c>
      <c r="E40" s="68" t="s">
        <v>98</v>
      </c>
    </row>
    <row r="41" spans="3:5" x14ac:dyDescent="0.2">
      <c r="C41" s="11">
        <v>40</v>
      </c>
      <c r="D41" s="68" t="s">
        <v>99</v>
      </c>
      <c r="E41" s="69" t="s">
        <v>100</v>
      </c>
    </row>
    <row r="42" spans="3:5" x14ac:dyDescent="0.2">
      <c r="C42" s="11">
        <v>41</v>
      </c>
      <c r="D42" s="64" t="s">
        <v>89</v>
      </c>
      <c r="E42" s="82" t="s">
        <v>101</v>
      </c>
    </row>
    <row r="43" spans="3:5" x14ac:dyDescent="0.2">
      <c r="C43" s="11">
        <v>42</v>
      </c>
      <c r="D43" s="64" t="s">
        <v>102</v>
      </c>
      <c r="E43" s="64" t="s">
        <v>103</v>
      </c>
    </row>
    <row r="44" spans="3:5" x14ac:dyDescent="0.2">
      <c r="C44" s="11">
        <v>43</v>
      </c>
      <c r="D44" s="68" t="s">
        <v>3</v>
      </c>
      <c r="E44" s="64" t="s">
        <v>104</v>
      </c>
    </row>
    <row r="45" spans="3:5" x14ac:dyDescent="0.2">
      <c r="C45" s="11">
        <v>44</v>
      </c>
      <c r="D45" s="68" t="s">
        <v>3</v>
      </c>
      <c r="E45" s="64" t="s">
        <v>105</v>
      </c>
    </row>
    <row r="46" spans="3:5" x14ac:dyDescent="0.2">
      <c r="C46" s="11">
        <v>45</v>
      </c>
      <c r="D46" s="68" t="s">
        <v>13</v>
      </c>
      <c r="E46" s="68" t="s">
        <v>106</v>
      </c>
    </row>
    <row r="47" spans="3:5" x14ac:dyDescent="0.2">
      <c r="C47" s="11">
        <v>46</v>
      </c>
      <c r="D47" s="68" t="s">
        <v>3</v>
      </c>
      <c r="E47" s="68" t="s">
        <v>107</v>
      </c>
    </row>
    <row r="48" spans="3:5" x14ac:dyDescent="0.2">
      <c r="C48" s="11">
        <v>47</v>
      </c>
      <c r="D48" s="68" t="s">
        <v>3</v>
      </c>
      <c r="E48" s="69" t="s">
        <v>108</v>
      </c>
    </row>
    <row r="49" spans="3:10" x14ac:dyDescent="0.2">
      <c r="C49" s="11">
        <v>48</v>
      </c>
      <c r="D49" s="64" t="s">
        <v>89</v>
      </c>
      <c r="E49" s="64" t="s">
        <v>109</v>
      </c>
    </row>
    <row r="50" spans="3:10" x14ac:dyDescent="0.2">
      <c r="C50" s="11">
        <v>49</v>
      </c>
      <c r="D50" s="68" t="s">
        <v>66</v>
      </c>
      <c r="E50" s="68" t="s">
        <v>110</v>
      </c>
    </row>
    <row r="51" spans="3:10" x14ac:dyDescent="0.2">
      <c r="C51" s="11">
        <v>50</v>
      </c>
      <c r="D51" s="68" t="s">
        <v>3</v>
      </c>
      <c r="E51" s="68" t="s">
        <v>111</v>
      </c>
      <c r="J51" s="79"/>
    </row>
    <row r="52" spans="3:10" x14ac:dyDescent="0.2">
      <c r="C52" s="11">
        <v>51</v>
      </c>
      <c r="D52" s="68" t="s">
        <v>3</v>
      </c>
      <c r="E52" s="69" t="s">
        <v>112</v>
      </c>
    </row>
    <row r="53" spans="3:10" x14ac:dyDescent="0.2">
      <c r="C53" s="11">
        <v>52</v>
      </c>
      <c r="D53" s="68" t="s">
        <v>3</v>
      </c>
      <c r="E53" s="69" t="s">
        <v>113</v>
      </c>
    </row>
    <row r="54" spans="3:10" x14ac:dyDescent="0.2">
      <c r="C54" s="11">
        <v>53</v>
      </c>
      <c r="D54" s="64" t="s">
        <v>114</v>
      </c>
      <c r="E54" s="64" t="s">
        <v>115</v>
      </c>
    </row>
    <row r="55" spans="3:10" x14ac:dyDescent="0.2">
      <c r="C55" s="11">
        <v>54</v>
      </c>
      <c r="D55" s="68" t="s">
        <v>66</v>
      </c>
      <c r="E55" s="68" t="s">
        <v>116</v>
      </c>
    </row>
    <row r="56" spans="3:10" x14ac:dyDescent="0.2">
      <c r="C56" s="11">
        <v>55</v>
      </c>
      <c r="D56" s="68" t="s">
        <v>3</v>
      </c>
      <c r="E56" s="69" t="s">
        <v>117</v>
      </c>
    </row>
    <row r="57" spans="3:10" x14ac:dyDescent="0.2">
      <c r="C57" s="11">
        <v>56</v>
      </c>
      <c r="D57" s="64" t="s">
        <v>89</v>
      </c>
      <c r="E57" s="64" t="s">
        <v>118</v>
      </c>
    </row>
    <row r="58" spans="3:10" x14ac:dyDescent="0.2">
      <c r="C58" s="11">
        <v>57</v>
      </c>
      <c r="D58" s="64" t="s">
        <v>17</v>
      </c>
      <c r="E58" s="64" t="s">
        <v>119</v>
      </c>
    </row>
    <row r="59" spans="3:10" x14ac:dyDescent="0.2">
      <c r="C59" s="11">
        <v>58</v>
      </c>
      <c r="D59" s="64" t="s">
        <v>89</v>
      </c>
      <c r="E59" s="82" t="s">
        <v>120</v>
      </c>
    </row>
    <row r="60" spans="3:10" x14ac:dyDescent="0.2">
      <c r="C60" s="11">
        <v>59</v>
      </c>
      <c r="D60" s="68" t="s">
        <v>3</v>
      </c>
      <c r="E60" s="64" t="s">
        <v>49</v>
      </c>
    </row>
    <row r="61" spans="3:10" x14ac:dyDescent="0.2">
      <c r="C61" s="11">
        <v>60</v>
      </c>
      <c r="D61" s="68" t="s">
        <v>121</v>
      </c>
      <c r="E61" s="77" t="s">
        <v>122</v>
      </c>
    </row>
    <row r="62" spans="3:10" x14ac:dyDescent="0.2">
      <c r="C62" s="11">
        <v>61</v>
      </c>
      <c r="D62" s="68" t="s">
        <v>3</v>
      </c>
      <c r="E62" s="64" t="s">
        <v>123</v>
      </c>
    </row>
    <row r="63" spans="3:10" x14ac:dyDescent="0.2">
      <c r="C63" s="11">
        <v>62</v>
      </c>
      <c r="D63" s="64" t="s">
        <v>124</v>
      </c>
      <c r="E63" s="64" t="s">
        <v>125</v>
      </c>
    </row>
    <row r="64" spans="3:10" x14ac:dyDescent="0.2">
      <c r="C64" s="11">
        <v>63</v>
      </c>
      <c r="D64" s="72" t="s">
        <v>17</v>
      </c>
      <c r="E64" s="79" t="s">
        <v>126</v>
      </c>
    </row>
    <row r="65" spans="3:5" x14ac:dyDescent="0.2">
      <c r="C65" s="11">
        <v>64</v>
      </c>
      <c r="D65" s="68" t="s">
        <v>3</v>
      </c>
      <c r="E65" s="80" t="s">
        <v>127</v>
      </c>
    </row>
    <row r="66" spans="3:5" x14ac:dyDescent="0.2">
      <c r="C66" s="11">
        <v>65</v>
      </c>
      <c r="D66" s="68" t="s">
        <v>13</v>
      </c>
      <c r="E66" s="68" t="s">
        <v>128</v>
      </c>
    </row>
    <row r="67" spans="3:5" x14ac:dyDescent="0.2">
      <c r="C67" s="11">
        <v>66</v>
      </c>
      <c r="D67" s="68" t="s">
        <v>78</v>
      </c>
      <c r="E67" s="79" t="s">
        <v>129</v>
      </c>
    </row>
    <row r="68" spans="3:5" x14ac:dyDescent="0.2">
      <c r="C68" s="11">
        <v>67</v>
      </c>
      <c r="D68" s="68" t="s">
        <v>3</v>
      </c>
      <c r="E68" s="68" t="s">
        <v>130</v>
      </c>
    </row>
    <row r="69" spans="3:5" x14ac:dyDescent="0.2">
      <c r="C69" s="11">
        <v>68</v>
      </c>
      <c r="D69" s="68" t="s">
        <v>40</v>
      </c>
      <c r="E69" s="69" t="s">
        <v>41</v>
      </c>
    </row>
    <row r="70" spans="3:5" x14ac:dyDescent="0.2">
      <c r="C70" s="11">
        <v>69</v>
      </c>
      <c r="D70" s="68" t="s">
        <v>45</v>
      </c>
      <c r="E70" s="82" t="s">
        <v>131</v>
      </c>
    </row>
    <row r="71" spans="3:5" x14ac:dyDescent="0.2">
      <c r="C71" s="11">
        <v>70</v>
      </c>
      <c r="D71" s="68" t="s">
        <v>28</v>
      </c>
      <c r="E71" s="69" t="s">
        <v>132</v>
      </c>
    </row>
    <row r="72" spans="3:5" x14ac:dyDescent="0.2">
      <c r="C72" s="11">
        <v>71</v>
      </c>
      <c r="D72" s="72" t="s">
        <v>32</v>
      </c>
      <c r="E72" s="68" t="s">
        <v>133</v>
      </c>
    </row>
    <row r="73" spans="3:5" x14ac:dyDescent="0.2">
      <c r="C73" s="11">
        <v>72</v>
      </c>
      <c r="D73" s="68" t="s">
        <v>3</v>
      </c>
      <c r="E73" s="68" t="s">
        <v>134</v>
      </c>
    </row>
    <row r="74" spans="3:5" x14ac:dyDescent="0.2">
      <c r="C74" s="11">
        <v>73</v>
      </c>
      <c r="D74" s="68" t="s">
        <v>13</v>
      </c>
      <c r="E74" s="69" t="s">
        <v>135</v>
      </c>
    </row>
    <row r="75" spans="3:5" x14ac:dyDescent="0.2">
      <c r="C75" s="11">
        <v>74</v>
      </c>
      <c r="D75" s="72" t="s">
        <v>17</v>
      </c>
      <c r="E75" s="64" t="s">
        <v>50</v>
      </c>
    </row>
    <row r="76" spans="3:5" x14ac:dyDescent="0.2">
      <c r="C76" s="11">
        <v>75</v>
      </c>
      <c r="D76" s="68" t="s">
        <v>28</v>
      </c>
      <c r="E76" s="69" t="s">
        <v>136</v>
      </c>
    </row>
    <row r="77" spans="3:5" x14ac:dyDescent="0.2">
      <c r="C77" s="11">
        <v>76</v>
      </c>
      <c r="D77" s="68" t="s">
        <v>28</v>
      </c>
      <c r="E77" s="69" t="s">
        <v>137</v>
      </c>
    </row>
    <row r="78" spans="3:5" x14ac:dyDescent="0.2">
      <c r="C78" s="11">
        <v>77</v>
      </c>
      <c r="D78" s="68" t="s">
        <v>3</v>
      </c>
      <c r="E78" s="68" t="s">
        <v>138</v>
      </c>
    </row>
    <row r="79" spans="3:5" x14ac:dyDescent="0.2">
      <c r="C79" s="11">
        <v>78</v>
      </c>
      <c r="D79" s="68" t="s">
        <v>26</v>
      </c>
      <c r="E79" s="68" t="s">
        <v>27</v>
      </c>
    </row>
    <row r="80" spans="3:5" x14ac:dyDescent="0.2">
      <c r="C80" s="11">
        <v>79</v>
      </c>
      <c r="D80" s="68" t="s">
        <v>45</v>
      </c>
      <c r="E80" s="82" t="s">
        <v>139</v>
      </c>
    </row>
    <row r="81" spans="3:5" x14ac:dyDescent="0.2">
      <c r="C81" s="11">
        <v>80</v>
      </c>
      <c r="D81" s="68" t="s">
        <v>13</v>
      </c>
      <c r="E81" s="64" t="s">
        <v>140</v>
      </c>
    </row>
    <row r="82" spans="3:5" x14ac:dyDescent="0.2">
      <c r="C82" s="11">
        <v>81</v>
      </c>
      <c r="D82" s="68" t="s">
        <v>3</v>
      </c>
      <c r="E82" s="64" t="s">
        <v>141</v>
      </c>
    </row>
    <row r="83" spans="3:5" x14ac:dyDescent="0.2">
      <c r="C83" s="11">
        <v>82</v>
      </c>
      <c r="D83" s="72" t="s">
        <v>17</v>
      </c>
      <c r="E83" s="83" t="s">
        <v>142</v>
      </c>
    </row>
    <row r="84" spans="3:5" x14ac:dyDescent="0.2">
      <c r="C84" s="11">
        <v>83</v>
      </c>
      <c r="D84" s="68" t="s">
        <v>3</v>
      </c>
      <c r="E84" s="64" t="s">
        <v>143</v>
      </c>
    </row>
    <row r="85" spans="3:5" x14ac:dyDescent="0.2">
      <c r="C85" s="11">
        <v>84</v>
      </c>
      <c r="D85" s="68" t="s">
        <v>3</v>
      </c>
      <c r="E85" s="84" t="s">
        <v>144</v>
      </c>
    </row>
    <row r="86" spans="3:5" x14ac:dyDescent="0.2">
      <c r="C86" s="11">
        <v>85</v>
      </c>
      <c r="D86" s="64" t="s">
        <v>89</v>
      </c>
      <c r="E86" s="64" t="s">
        <v>145</v>
      </c>
    </row>
    <row r="87" spans="3:5" x14ac:dyDescent="0.2">
      <c r="C87" s="11">
        <v>86</v>
      </c>
      <c r="D87" s="68" t="s">
        <v>3</v>
      </c>
      <c r="E87" s="64" t="s">
        <v>20</v>
      </c>
    </row>
    <row r="88" spans="3:5" x14ac:dyDescent="0.2">
      <c r="C88" s="11">
        <v>87</v>
      </c>
      <c r="D88" s="68" t="s">
        <v>3</v>
      </c>
      <c r="E88" s="84" t="s">
        <v>16</v>
      </c>
    </row>
    <row r="89" spans="3:5" x14ac:dyDescent="0.2">
      <c r="C89" s="11">
        <v>88</v>
      </c>
      <c r="D89" s="68" t="s">
        <v>13</v>
      </c>
      <c r="E89" s="68" t="s">
        <v>146</v>
      </c>
    </row>
    <row r="90" spans="3:5" x14ac:dyDescent="0.2">
      <c r="C90" s="11">
        <v>89</v>
      </c>
      <c r="D90" s="68" t="s">
        <v>3</v>
      </c>
      <c r="E90" s="68" t="s">
        <v>9</v>
      </c>
    </row>
    <row r="91" spans="3:5" x14ac:dyDescent="0.2">
      <c r="C91" s="11">
        <v>90</v>
      </c>
      <c r="D91" s="64" t="s">
        <v>89</v>
      </c>
      <c r="E91" s="64" t="s">
        <v>147</v>
      </c>
    </row>
    <row r="92" spans="3:5" x14ac:dyDescent="0.2">
      <c r="C92" s="11">
        <v>91</v>
      </c>
      <c r="D92" s="68" t="s">
        <v>3</v>
      </c>
      <c r="E92" s="64" t="s">
        <v>148</v>
      </c>
    </row>
    <row r="93" spans="3:5" x14ac:dyDescent="0.2">
      <c r="C93" s="11">
        <v>92</v>
      </c>
      <c r="D93" s="64" t="s">
        <v>3</v>
      </c>
      <c r="E93" s="64" t="s">
        <v>44</v>
      </c>
    </row>
    <row r="94" spans="3:5" x14ac:dyDescent="0.2">
      <c r="C94" s="11">
        <v>93</v>
      </c>
      <c r="D94" s="68" t="s">
        <v>3</v>
      </c>
      <c r="E94" s="68" t="s">
        <v>149</v>
      </c>
    </row>
    <row r="95" spans="3:5" x14ac:dyDescent="0.2">
      <c r="C95" s="11">
        <v>94</v>
      </c>
      <c r="D95" s="64" t="s">
        <v>150</v>
      </c>
      <c r="E95" s="64" t="s">
        <v>151</v>
      </c>
    </row>
    <row r="96" spans="3:5" x14ac:dyDescent="0.2">
      <c r="C96" s="11">
        <v>95</v>
      </c>
      <c r="D96" s="68" t="s">
        <v>3</v>
      </c>
      <c r="E96" s="64" t="s">
        <v>152</v>
      </c>
    </row>
    <row r="97" spans="3:5" x14ac:dyDescent="0.2">
      <c r="C97" s="11">
        <v>96</v>
      </c>
      <c r="D97" s="68" t="s">
        <v>153</v>
      </c>
      <c r="E97" s="64" t="s">
        <v>154</v>
      </c>
    </row>
    <row r="98" spans="3:5" x14ac:dyDescent="0.2">
      <c r="C98" s="11">
        <v>97</v>
      </c>
      <c r="D98" s="72" t="s">
        <v>32</v>
      </c>
      <c r="E98" s="68" t="s">
        <v>155</v>
      </c>
    </row>
    <row r="99" spans="3:5" x14ac:dyDescent="0.2">
      <c r="C99" s="11">
        <v>98</v>
      </c>
      <c r="D99" s="68" t="s">
        <v>3</v>
      </c>
      <c r="E99" s="64" t="s">
        <v>36</v>
      </c>
    </row>
    <row r="100" spans="3:5" x14ac:dyDescent="0.2">
      <c r="C100" s="11">
        <v>99</v>
      </c>
      <c r="D100" s="68" t="s">
        <v>3</v>
      </c>
      <c r="E100" s="68" t="s">
        <v>11</v>
      </c>
    </row>
    <row r="101" spans="3:5" x14ac:dyDescent="0.2">
      <c r="C101" s="11">
        <v>100</v>
      </c>
      <c r="D101" s="68" t="s">
        <v>13</v>
      </c>
      <c r="E101" s="68" t="s">
        <v>51</v>
      </c>
    </row>
    <row r="102" spans="3:5" x14ac:dyDescent="0.2">
      <c r="C102" s="11">
        <v>101</v>
      </c>
      <c r="D102" s="68" t="s">
        <v>3</v>
      </c>
      <c r="E102" s="64" t="s">
        <v>156</v>
      </c>
    </row>
    <row r="103" spans="3:5" x14ac:dyDescent="0.2">
      <c r="C103" s="11">
        <v>102</v>
      </c>
      <c r="D103" s="64" t="s">
        <v>89</v>
      </c>
      <c r="E103" s="64" t="s">
        <v>157</v>
      </c>
    </row>
    <row r="104" spans="3:5" x14ac:dyDescent="0.2">
      <c r="C104" s="11">
        <v>103</v>
      </c>
      <c r="D104" s="68" t="s">
        <v>66</v>
      </c>
      <c r="E104" s="68" t="s">
        <v>158</v>
      </c>
    </row>
    <row r="105" spans="3:5" x14ac:dyDescent="0.2">
      <c r="C105" s="11">
        <v>104</v>
      </c>
      <c r="D105" s="64" t="s">
        <v>150</v>
      </c>
      <c r="E105" s="64" t="s">
        <v>159</v>
      </c>
    </row>
    <row r="106" spans="3:5" x14ac:dyDescent="0.2">
      <c r="C106" s="11">
        <v>105</v>
      </c>
      <c r="D106" s="85" t="s">
        <v>28</v>
      </c>
      <c r="E106" s="64" t="s">
        <v>160</v>
      </c>
    </row>
    <row r="107" spans="3:5" x14ac:dyDescent="0.2">
      <c r="C107" s="11">
        <v>106</v>
      </c>
      <c r="D107" s="68" t="s">
        <v>3</v>
      </c>
      <c r="E107" s="68" t="s">
        <v>161</v>
      </c>
    </row>
    <row r="108" spans="3:5" x14ac:dyDescent="0.2">
      <c r="C108" s="11">
        <v>107</v>
      </c>
      <c r="D108" s="72" t="s">
        <v>17</v>
      </c>
      <c r="E108" s="68" t="s">
        <v>162</v>
      </c>
    </row>
    <row r="109" spans="3:5" x14ac:dyDescent="0.2">
      <c r="C109" s="11">
        <v>108</v>
      </c>
      <c r="D109" s="68" t="s">
        <v>3</v>
      </c>
      <c r="E109" s="68" t="s">
        <v>163</v>
      </c>
    </row>
    <row r="110" spans="3:5" x14ac:dyDescent="0.2">
      <c r="C110" s="11">
        <v>109</v>
      </c>
      <c r="D110" s="68" t="s">
        <v>3</v>
      </c>
      <c r="E110" s="86" t="s">
        <v>164</v>
      </c>
    </row>
    <row r="111" spans="3:5" x14ac:dyDescent="0.2">
      <c r="C111" s="11">
        <v>110</v>
      </c>
      <c r="D111" s="85" t="s">
        <v>165</v>
      </c>
      <c r="E111" s="64" t="s">
        <v>166</v>
      </c>
    </row>
    <row r="112" spans="3:5" x14ac:dyDescent="0.2">
      <c r="C112" s="11">
        <v>111</v>
      </c>
      <c r="D112" s="72" t="s">
        <v>17</v>
      </c>
      <c r="E112" s="68" t="s">
        <v>30</v>
      </c>
    </row>
    <row r="113" spans="3:5" x14ac:dyDescent="0.2">
      <c r="C113" s="11">
        <v>112</v>
      </c>
      <c r="D113" s="68" t="s">
        <v>13</v>
      </c>
      <c r="E113" s="64" t="s">
        <v>167</v>
      </c>
    </row>
    <row r="114" spans="3:5" x14ac:dyDescent="0.2">
      <c r="C114" s="11">
        <v>113</v>
      </c>
      <c r="D114" s="72" t="s">
        <v>17</v>
      </c>
      <c r="E114" s="68" t="s">
        <v>168</v>
      </c>
    </row>
    <row r="115" spans="3:5" x14ac:dyDescent="0.2">
      <c r="C115" s="11">
        <v>114</v>
      </c>
      <c r="D115" s="76" t="s">
        <v>121</v>
      </c>
      <c r="E115" s="76" t="s">
        <v>169</v>
      </c>
    </row>
    <row r="116" spans="3:5" x14ac:dyDescent="0.2">
      <c r="C116" s="11">
        <v>115</v>
      </c>
      <c r="D116" s="68" t="s">
        <v>3</v>
      </c>
      <c r="E116" s="86" t="s">
        <v>170</v>
      </c>
    </row>
    <row r="117" spans="3:5" x14ac:dyDescent="0.2">
      <c r="C117" s="11">
        <v>116</v>
      </c>
      <c r="D117" s="68" t="s">
        <v>171</v>
      </c>
      <c r="E117" s="68" t="s">
        <v>172</v>
      </c>
    </row>
    <row r="118" spans="3:5" x14ac:dyDescent="0.2">
      <c r="C118" s="11">
        <v>117</v>
      </c>
      <c r="D118" s="68" t="s">
        <v>3</v>
      </c>
      <c r="E118" s="64" t="s">
        <v>173</v>
      </c>
    </row>
    <row r="119" spans="3:5" x14ac:dyDescent="0.2">
      <c r="C119" s="11">
        <v>118</v>
      </c>
      <c r="D119" s="64" t="s">
        <v>89</v>
      </c>
      <c r="E119" s="64" t="s">
        <v>174</v>
      </c>
    </row>
    <row r="120" spans="3:5" x14ac:dyDescent="0.2">
      <c r="C120" s="64"/>
      <c r="D120" s="64"/>
      <c r="E120" s="64"/>
    </row>
    <row r="121" spans="3:5" x14ac:dyDescent="0.2">
      <c r="C121" s="64"/>
      <c r="D121" s="64"/>
      <c r="E121" s="64"/>
    </row>
    <row r="122" spans="3:5" x14ac:dyDescent="0.2">
      <c r="C122" s="64"/>
      <c r="D122" s="64"/>
      <c r="E122" s="64"/>
    </row>
    <row r="123" spans="3:5" x14ac:dyDescent="0.2">
      <c r="C123" s="64"/>
      <c r="D123" s="64"/>
      <c r="E123" s="64"/>
    </row>
    <row r="124" spans="3:5" x14ac:dyDescent="0.2">
      <c r="C124" s="64"/>
      <c r="D124" s="64"/>
      <c r="E124" s="64"/>
    </row>
    <row r="125" spans="3:5" x14ac:dyDescent="0.2">
      <c r="C125" s="64"/>
      <c r="D125" s="64"/>
      <c r="E125" s="64"/>
    </row>
    <row r="126" spans="3:5" x14ac:dyDescent="0.2">
      <c r="C126" s="64"/>
      <c r="D126" s="64"/>
      <c r="E126" s="64"/>
    </row>
    <row r="127" spans="3:5" x14ac:dyDescent="0.2">
      <c r="C127" s="64"/>
      <c r="D127" s="64"/>
      <c r="E127" s="64"/>
    </row>
    <row r="128" spans="3:5" x14ac:dyDescent="0.2">
      <c r="C128" s="64"/>
      <c r="D128" s="64"/>
      <c r="E128" s="64"/>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E85" name="Diapazons1_9_2"/>
    <protectedRange sqref="E87" name="Diapazons1"/>
    <protectedRange sqref="E88" name="Diapazons1_1"/>
    <protectedRange sqref="E89" name="Diapazons1_3"/>
    <protectedRange sqref="E90" name="Diapazons1_6"/>
    <protectedRange sqref="E112" name="Diapazons1_2"/>
    <protectedRange sqref="E113" name="Diapazons1_4"/>
    <protectedRange sqref="E114" name="Diapazons1_8"/>
    <protectedRange sqref="E115" name="Diapazons1_10"/>
    <protectedRange sqref="E116" name="Diapazons1_12"/>
  </protectedRanges>
  <conditionalFormatting sqref="E84">
    <cfRule type="expression" dxfId="243" priority="31" stopIfTrue="1">
      <formula>M84=1</formula>
    </cfRule>
    <cfRule type="expression" dxfId="242" priority="32" stopIfTrue="1">
      <formula>M84=2</formula>
    </cfRule>
    <cfRule type="expression" dxfId="241" priority="33" stopIfTrue="1">
      <formula>M84=3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240" priority="70" stopIfTrue="1">
      <formula>K3=1</formula>
    </cfRule>
    <cfRule type="expression" dxfId="239" priority="71" stopIfTrue="1">
      <formula>K3=2</formula>
    </cfRule>
    <cfRule type="expression" dxfId="238" priority="72" stopIfTrue="1">
      <formula>K3=3</formula>
    </cfRule>
  </conditionalFormatting>
  <conditionalFormatting sqref="E66">
    <cfRule type="expression" dxfId="237" priority="67" stopIfTrue="1">
      <formula>L66=1</formula>
    </cfRule>
    <cfRule type="expression" dxfId="236" priority="68" stopIfTrue="1">
      <formula>L66=2</formula>
    </cfRule>
    <cfRule type="expression" dxfId="235" priority="69" stopIfTrue="1">
      <formula>L66=3</formula>
    </cfRule>
  </conditionalFormatting>
  <conditionalFormatting sqref="E67:E69">
    <cfRule type="expression" dxfId="234" priority="64" stopIfTrue="1">
      <formula>L67=1</formula>
    </cfRule>
    <cfRule type="expression" dxfId="233" priority="65" stopIfTrue="1">
      <formula>L67=2</formula>
    </cfRule>
    <cfRule type="expression" dxfId="232" priority="66" stopIfTrue="1">
      <formula>L67=3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231" priority="49" stopIfTrue="1">
      <formula>K2=1</formula>
    </cfRule>
    <cfRule type="expression" dxfId="230" priority="50" stopIfTrue="1">
      <formula>K2=2</formula>
    </cfRule>
    <cfRule type="expression" dxfId="229" priority="51" stopIfTrue="1">
      <formula>K2=3</formula>
    </cfRule>
  </conditionalFormatting>
  <conditionalFormatting sqref="E77:E78">
    <cfRule type="expression" dxfId="228" priority="61" stopIfTrue="1">
      <formula>L77=1</formula>
    </cfRule>
    <cfRule type="expression" dxfId="227" priority="62" stopIfTrue="1">
      <formula>L77=2</formula>
    </cfRule>
    <cfRule type="expression" dxfId="226" priority="63" stopIfTrue="1">
      <formula>L77=3</formula>
    </cfRule>
  </conditionalFormatting>
  <conditionalFormatting sqref="E70">
    <cfRule type="expression" dxfId="225" priority="58" stopIfTrue="1">
      <formula>L70=1</formula>
    </cfRule>
    <cfRule type="expression" dxfId="224" priority="59" stopIfTrue="1">
      <formula>L70=2</formula>
    </cfRule>
    <cfRule type="expression" dxfId="223" priority="60" stopIfTrue="1">
      <formula>L70=3</formula>
    </cfRule>
  </conditionalFormatting>
  <conditionalFormatting sqref="E71">
    <cfRule type="expression" dxfId="222" priority="55" stopIfTrue="1">
      <formula>L72=1</formula>
    </cfRule>
    <cfRule type="expression" dxfId="221" priority="56" stopIfTrue="1">
      <formula>L72=2</formula>
    </cfRule>
    <cfRule type="expression" dxfId="220" priority="57" stopIfTrue="1">
      <formula>L72=3</formula>
    </cfRule>
  </conditionalFormatting>
  <conditionalFormatting sqref="E72:E76">
    <cfRule type="expression" dxfId="219" priority="52" stopIfTrue="1">
      <formula>L73=1</formula>
    </cfRule>
    <cfRule type="expression" dxfId="218" priority="53" stopIfTrue="1">
      <formula>L73=2</formula>
    </cfRule>
    <cfRule type="expression" dxfId="217" priority="54" stopIfTrue="1">
      <formula>L73=3</formula>
    </cfRule>
  </conditionalFormatting>
  <conditionalFormatting sqref="E79">
    <cfRule type="expression" dxfId="216" priority="46" stopIfTrue="1">
      <formula>L79=1</formula>
    </cfRule>
    <cfRule type="expression" dxfId="215" priority="47" stopIfTrue="1">
      <formula>L79=2</formula>
    </cfRule>
    <cfRule type="expression" dxfId="214" priority="48" stopIfTrue="1">
      <formula>L79=3</formula>
    </cfRule>
  </conditionalFormatting>
  <conditionalFormatting sqref="E80">
    <cfRule type="expression" dxfId="213" priority="43" stopIfTrue="1">
      <formula>M80=1</formula>
    </cfRule>
    <cfRule type="expression" dxfId="212" priority="44" stopIfTrue="1">
      <formula>M80=2</formula>
    </cfRule>
    <cfRule type="expression" dxfId="211" priority="45" stopIfTrue="1">
      <formula>M80=3</formula>
    </cfRule>
  </conditionalFormatting>
  <conditionalFormatting sqref="E81">
    <cfRule type="expression" dxfId="210" priority="40" stopIfTrue="1">
      <formula>M81=1</formula>
    </cfRule>
    <cfRule type="expression" dxfId="209" priority="41" stopIfTrue="1">
      <formula>M81=2</formula>
    </cfRule>
    <cfRule type="expression" dxfId="208" priority="42" stopIfTrue="1">
      <formula>M81=3</formula>
    </cfRule>
  </conditionalFormatting>
  <conditionalFormatting sqref="E82">
    <cfRule type="expression" dxfId="207" priority="37" stopIfTrue="1">
      <formula>M82=1</formula>
    </cfRule>
    <cfRule type="expression" dxfId="206" priority="38" stopIfTrue="1">
      <formula>M82=2</formula>
    </cfRule>
    <cfRule type="expression" dxfId="205" priority="39" stopIfTrue="1">
      <formula>M82=3</formula>
    </cfRule>
  </conditionalFormatting>
  <conditionalFormatting sqref="E83">
    <cfRule type="expression" dxfId="204" priority="34" stopIfTrue="1">
      <formula>M83=1</formula>
    </cfRule>
    <cfRule type="expression" dxfId="203" priority="35" stopIfTrue="1">
      <formula>M83=2</formula>
    </cfRule>
    <cfRule type="expression" dxfId="202" priority="36" stopIfTrue="1">
      <formula>M83=3</formula>
    </cfRule>
  </conditionalFormatting>
  <conditionalFormatting sqref="E85">
    <cfRule type="expression" dxfId="201" priority="28" stopIfTrue="1">
      <formula>M85=1</formula>
    </cfRule>
    <cfRule type="expression" dxfId="200" priority="29" stopIfTrue="1">
      <formula>M85=2</formula>
    </cfRule>
    <cfRule type="expression" dxfId="199" priority="30" stopIfTrue="1">
      <formula>M85=3</formula>
    </cfRule>
  </conditionalFormatting>
  <conditionalFormatting sqref="E87">
    <cfRule type="expression" dxfId="198" priority="25" stopIfTrue="1">
      <formula>M87=1</formula>
    </cfRule>
    <cfRule type="expression" dxfId="197" priority="26" stopIfTrue="1">
      <formula>M87=2</formula>
    </cfRule>
    <cfRule type="expression" dxfId="196" priority="27" stopIfTrue="1">
      <formula>M87=3</formula>
    </cfRule>
  </conditionalFormatting>
  <conditionalFormatting sqref="E88">
    <cfRule type="expression" dxfId="195" priority="22" stopIfTrue="1">
      <formula>M88=1</formula>
    </cfRule>
    <cfRule type="expression" dxfId="194" priority="23" stopIfTrue="1">
      <formula>M88=2</formula>
    </cfRule>
    <cfRule type="expression" dxfId="193" priority="24" stopIfTrue="1">
      <formula>M88=3</formula>
    </cfRule>
  </conditionalFormatting>
  <conditionalFormatting sqref="E90">
    <cfRule type="expression" dxfId="192" priority="16" stopIfTrue="1">
      <formula>M90=1</formula>
    </cfRule>
    <cfRule type="expression" dxfId="191" priority="17" stopIfTrue="1">
      <formula>M90=2</formula>
    </cfRule>
    <cfRule type="expression" dxfId="190" priority="18" stopIfTrue="1">
      <formula>M90=3</formula>
    </cfRule>
  </conditionalFormatting>
  <conditionalFormatting sqref="E89">
    <cfRule type="expression" dxfId="189" priority="19" stopIfTrue="1">
      <formula>M89=1</formula>
    </cfRule>
    <cfRule type="expression" dxfId="188" priority="20" stopIfTrue="1">
      <formula>M89=2</formula>
    </cfRule>
    <cfRule type="expression" dxfId="187" priority="21" stopIfTrue="1">
      <formula>M89=3</formula>
    </cfRule>
  </conditionalFormatting>
  <conditionalFormatting sqref="E112">
    <cfRule type="expression" dxfId="186" priority="13" stopIfTrue="1">
      <formula>M112=1</formula>
    </cfRule>
    <cfRule type="expression" dxfId="185" priority="14" stopIfTrue="1">
      <formula>M112=2</formula>
    </cfRule>
    <cfRule type="expression" dxfId="184" priority="15" stopIfTrue="1">
      <formula>M112=3</formula>
    </cfRule>
  </conditionalFormatting>
  <conditionalFormatting sqref="E113">
    <cfRule type="expression" dxfId="183" priority="10" stopIfTrue="1">
      <formula>M113=1</formula>
    </cfRule>
    <cfRule type="expression" dxfId="182" priority="11" stopIfTrue="1">
      <formula>M113=2</formula>
    </cfRule>
    <cfRule type="expression" dxfId="181" priority="12" stopIfTrue="1">
      <formula>M113=3</formula>
    </cfRule>
  </conditionalFormatting>
  <conditionalFormatting sqref="E114">
    <cfRule type="expression" dxfId="180" priority="7" stopIfTrue="1">
      <formula>M114=1</formula>
    </cfRule>
    <cfRule type="expression" dxfId="179" priority="8" stopIfTrue="1">
      <formula>M114=2</formula>
    </cfRule>
    <cfRule type="expression" dxfId="178" priority="9" stopIfTrue="1">
      <formula>M114=3</formula>
    </cfRule>
  </conditionalFormatting>
  <conditionalFormatting sqref="E115">
    <cfRule type="expression" dxfId="177" priority="4" stopIfTrue="1">
      <formula>M115=1</formula>
    </cfRule>
    <cfRule type="expression" dxfId="176" priority="5" stopIfTrue="1">
      <formula>M115=2</formula>
    </cfRule>
    <cfRule type="expression" dxfId="175" priority="6" stopIfTrue="1">
      <formula>M115=3</formula>
    </cfRule>
  </conditionalFormatting>
  <conditionalFormatting sqref="E116">
    <cfRule type="expression" dxfId="174" priority="1" stopIfTrue="1">
      <formula>M116=1</formula>
    </cfRule>
    <cfRule type="expression" dxfId="173" priority="2" stopIfTrue="1">
      <formula>M116=2</formula>
    </cfRule>
    <cfRule type="expression" dxfId="172" priority="3" stopIfTrue="1">
      <formula>M116=3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6"/>
  <sheetViews>
    <sheetView workbookViewId="0">
      <selection activeCell="Z16" sqref="Z16"/>
    </sheetView>
  </sheetViews>
  <sheetFormatPr defaultColWidth="4.28515625" defaultRowHeight="14.25" x14ac:dyDescent="0.2"/>
  <cols>
    <col min="1" max="1" width="14.28515625" style="1" customWidth="1"/>
    <col min="2" max="2" width="27.140625" style="2" customWidth="1"/>
    <col min="3" max="20" width="3.85546875" style="55" customWidth="1"/>
    <col min="21" max="22" width="6.7109375" style="55"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441" t="s">
        <v>176</v>
      </c>
      <c r="C1" s="441"/>
      <c r="D1" s="441"/>
      <c r="E1" s="441"/>
      <c r="F1" s="441"/>
      <c r="G1" s="441"/>
      <c r="H1" s="441"/>
      <c r="I1" s="441"/>
      <c r="J1" s="441"/>
      <c r="K1" s="441"/>
      <c r="L1" s="441"/>
      <c r="M1" s="441"/>
      <c r="N1" s="441"/>
      <c r="O1" s="441"/>
      <c r="P1" s="441"/>
      <c r="Q1" s="441"/>
      <c r="R1" s="441"/>
      <c r="S1" s="441"/>
      <c r="T1" s="441"/>
      <c r="U1" s="441"/>
      <c r="V1" s="441"/>
    </row>
    <row r="2" spans="1:252" ht="29.25" customHeight="1" x14ac:dyDescent="0.2">
      <c r="A2" s="3"/>
      <c r="B2" s="4"/>
      <c r="C2" s="5"/>
      <c r="D2" s="5"/>
      <c r="E2" s="5"/>
      <c r="F2" s="5"/>
      <c r="G2" s="442" t="s">
        <v>175</v>
      </c>
      <c r="H2" s="442"/>
      <c r="I2" s="442"/>
      <c r="J2" s="442"/>
      <c r="K2" s="442"/>
      <c r="L2" s="442"/>
      <c r="M2" s="442"/>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443" t="s">
        <v>218</v>
      </c>
      <c r="D3" s="443"/>
      <c r="E3" s="443" t="s">
        <v>177</v>
      </c>
      <c r="F3" s="443"/>
      <c r="G3" s="443" t="s">
        <v>178</v>
      </c>
      <c r="H3" s="443"/>
      <c r="I3" s="443" t="s">
        <v>179</v>
      </c>
      <c r="J3" s="443"/>
      <c r="K3" s="443" t="s">
        <v>180</v>
      </c>
      <c r="L3" s="443"/>
      <c r="M3" s="437" t="s">
        <v>181</v>
      </c>
      <c r="N3" s="437"/>
      <c r="O3" s="437" t="s">
        <v>182</v>
      </c>
      <c r="P3" s="437"/>
      <c r="Q3" s="437" t="s">
        <v>183</v>
      </c>
      <c r="R3" s="437"/>
      <c r="S3" s="437" t="s">
        <v>184</v>
      </c>
      <c r="T3" s="437"/>
      <c r="U3" s="9" t="s">
        <v>1</v>
      </c>
      <c r="V3" s="9" t="s">
        <v>2</v>
      </c>
    </row>
    <row r="4" spans="1:252" ht="14.1" customHeight="1" x14ac:dyDescent="0.2">
      <c r="A4" s="45" t="s">
        <v>32</v>
      </c>
      <c r="B4" s="11" t="s">
        <v>33</v>
      </c>
      <c r="C4" s="15" t="s">
        <v>6</v>
      </c>
      <c r="D4" s="89">
        <v>10</v>
      </c>
      <c r="E4" s="27"/>
      <c r="F4" s="88"/>
      <c r="G4" s="13"/>
      <c r="H4" s="16"/>
      <c r="I4" s="23"/>
      <c r="J4" s="30"/>
      <c r="K4" s="13"/>
      <c r="L4" s="16"/>
      <c r="M4" s="23"/>
      <c r="N4" s="24"/>
      <c r="O4" s="39"/>
      <c r="P4" s="46"/>
      <c r="Q4" s="18"/>
      <c r="R4" s="26"/>
      <c r="S4" s="23"/>
      <c r="T4" s="24"/>
      <c r="U4" s="16">
        <f t="shared" ref="U4:U38" si="0">D4+F4+H4+J4+L4+R4+T4+N4+P4</f>
        <v>10</v>
      </c>
      <c r="V4" s="17"/>
    </row>
    <row r="5" spans="1:252" ht="14.1" customHeight="1" x14ac:dyDescent="0.2">
      <c r="A5" s="10" t="s">
        <v>3</v>
      </c>
      <c r="B5" s="22" t="s">
        <v>11</v>
      </c>
      <c r="C5" s="12" t="s">
        <v>5</v>
      </c>
      <c r="D5" s="231">
        <v>8</v>
      </c>
      <c r="E5" s="20"/>
      <c r="F5" s="21"/>
      <c r="G5" s="18"/>
      <c r="H5" s="19"/>
      <c r="I5" s="18"/>
      <c r="J5" s="26"/>
      <c r="K5" s="13"/>
      <c r="L5" s="14"/>
      <c r="M5" s="13"/>
      <c r="N5" s="16"/>
      <c r="O5" s="13"/>
      <c r="P5" s="16"/>
      <c r="Q5" s="18"/>
      <c r="R5" s="26"/>
      <c r="S5" s="13"/>
      <c r="T5" s="16"/>
      <c r="U5" s="16">
        <f t="shared" si="0"/>
        <v>8</v>
      </c>
      <c r="V5" s="17"/>
    </row>
    <row r="6" spans="1:252" ht="14.1" customHeight="1" x14ac:dyDescent="0.2">
      <c r="A6" s="45" t="s">
        <v>17</v>
      </c>
      <c r="B6" s="11" t="s">
        <v>50</v>
      </c>
      <c r="C6" s="34" t="s">
        <v>10</v>
      </c>
      <c r="D6" s="25">
        <v>5</v>
      </c>
      <c r="E6" s="39"/>
      <c r="F6" s="40"/>
      <c r="G6" s="13"/>
      <c r="H6" s="16"/>
      <c r="I6" s="20"/>
      <c r="J6" s="33"/>
      <c r="K6" s="13"/>
      <c r="L6" s="16"/>
      <c r="M6" s="13"/>
      <c r="N6" s="16"/>
      <c r="O6" s="20"/>
      <c r="P6" s="33"/>
      <c r="Q6" s="20"/>
      <c r="R6" s="33"/>
      <c r="S6" s="13"/>
      <c r="T6" s="16"/>
      <c r="U6" s="16">
        <f t="shared" si="0"/>
        <v>5</v>
      </c>
      <c r="V6" s="17"/>
    </row>
    <row r="7" spans="1:252" ht="14.1" customHeight="1" x14ac:dyDescent="0.2">
      <c r="A7" s="10" t="s">
        <v>3</v>
      </c>
      <c r="B7" s="11" t="s">
        <v>212</v>
      </c>
      <c r="C7" s="227" t="s">
        <v>12</v>
      </c>
      <c r="D7" s="232">
        <v>4</v>
      </c>
      <c r="E7" s="13"/>
      <c r="F7" s="16"/>
      <c r="G7" s="13"/>
      <c r="H7" s="16"/>
      <c r="I7" s="31"/>
      <c r="J7" s="35"/>
      <c r="K7" s="20"/>
      <c r="L7" s="33"/>
      <c r="M7" s="20"/>
      <c r="N7" s="33"/>
      <c r="O7" s="13"/>
      <c r="P7" s="16"/>
      <c r="Q7" s="13"/>
      <c r="R7" s="16"/>
      <c r="S7" s="13"/>
      <c r="T7" s="16"/>
      <c r="U7" s="16">
        <f t="shared" si="0"/>
        <v>4</v>
      </c>
      <c r="V7" s="29"/>
    </row>
    <row r="8" spans="1:252" ht="14.1" customHeight="1" x14ac:dyDescent="0.2">
      <c r="A8" s="10" t="s">
        <v>17</v>
      </c>
      <c r="B8" s="11" t="s">
        <v>18</v>
      </c>
      <c r="C8" s="228" t="s">
        <v>7</v>
      </c>
      <c r="D8" s="233">
        <v>3</v>
      </c>
      <c r="E8" s="31"/>
      <c r="F8" s="32"/>
      <c r="G8" s="20"/>
      <c r="H8" s="21"/>
      <c r="I8" s="20"/>
      <c r="J8" s="33"/>
      <c r="K8" s="20"/>
      <c r="L8" s="33"/>
      <c r="M8" s="20"/>
      <c r="N8" s="33"/>
      <c r="O8" s="20"/>
      <c r="P8" s="21"/>
      <c r="Q8" s="31"/>
      <c r="R8" s="35"/>
      <c r="S8" s="13"/>
      <c r="T8" s="16"/>
      <c r="U8" s="16">
        <f t="shared" si="0"/>
        <v>3</v>
      </c>
      <c r="V8" s="29"/>
    </row>
    <row r="9" spans="1:252" ht="14.1" customHeight="1" x14ac:dyDescent="0.2">
      <c r="A9" s="10" t="s">
        <v>89</v>
      </c>
      <c r="B9" s="22" t="s">
        <v>90</v>
      </c>
      <c r="C9" s="229" t="s">
        <v>15</v>
      </c>
      <c r="D9" s="90">
        <v>2</v>
      </c>
      <c r="E9" s="23"/>
      <c r="F9" s="30"/>
      <c r="G9" s="18"/>
      <c r="H9" s="26"/>
      <c r="I9" s="27"/>
      <c r="J9" s="28"/>
      <c r="K9" s="20"/>
      <c r="L9" s="21"/>
      <c r="M9" s="18"/>
      <c r="N9" s="26"/>
      <c r="O9" s="23"/>
      <c r="P9" s="24"/>
      <c r="Q9" s="23"/>
      <c r="R9" s="24"/>
      <c r="S9" s="23"/>
      <c r="T9" s="24"/>
      <c r="U9" s="16">
        <f t="shared" si="0"/>
        <v>2</v>
      </c>
      <c r="V9" s="29"/>
    </row>
    <row r="10" spans="1:252" ht="14.1" customHeight="1" x14ac:dyDescent="0.2">
      <c r="A10" s="45" t="s">
        <v>17</v>
      </c>
      <c r="B10" s="11" t="s">
        <v>52</v>
      </c>
      <c r="C10" s="34" t="s">
        <v>8</v>
      </c>
      <c r="D10" s="230">
        <v>1</v>
      </c>
      <c r="E10" s="13"/>
      <c r="F10" s="14"/>
      <c r="G10" s="18"/>
      <c r="H10" s="26"/>
      <c r="I10" s="13"/>
      <c r="J10" s="16"/>
      <c r="K10" s="23"/>
      <c r="L10" s="30"/>
      <c r="M10" s="13"/>
      <c r="N10" s="16"/>
      <c r="O10" s="23"/>
      <c r="P10" s="24"/>
      <c r="Q10" s="23"/>
      <c r="R10" s="24"/>
      <c r="S10" s="23"/>
      <c r="T10" s="24"/>
      <c r="U10" s="16">
        <f t="shared" si="0"/>
        <v>1</v>
      </c>
      <c r="V10" s="29"/>
    </row>
    <row r="11" spans="1:252" ht="14.1" customHeight="1" x14ac:dyDescent="0.2">
      <c r="A11" s="10" t="s">
        <v>3</v>
      </c>
      <c r="B11" s="11" t="s">
        <v>4</v>
      </c>
      <c r="C11" s="13"/>
      <c r="D11" s="14"/>
      <c r="E11" s="20"/>
      <c r="F11" s="33"/>
      <c r="G11" s="20"/>
      <c r="H11" s="21"/>
      <c r="I11" s="36"/>
      <c r="J11" s="43"/>
      <c r="K11" s="39"/>
      <c r="L11" s="46"/>
      <c r="M11" s="13"/>
      <c r="N11" s="16"/>
      <c r="O11" s="13"/>
      <c r="P11" s="16"/>
      <c r="Q11" s="13"/>
      <c r="R11" s="16"/>
      <c r="S11" s="23"/>
      <c r="T11" s="24"/>
      <c r="U11" s="16">
        <f t="shared" si="0"/>
        <v>0</v>
      </c>
      <c r="V11" s="29"/>
    </row>
    <row r="12" spans="1:252" ht="14.1" customHeight="1" x14ac:dyDescent="0.2">
      <c r="A12" s="10" t="s">
        <v>3</v>
      </c>
      <c r="B12" s="11" t="s">
        <v>9</v>
      </c>
      <c r="C12" s="20"/>
      <c r="D12" s="33"/>
      <c r="E12" s="23"/>
      <c r="F12" s="24"/>
      <c r="G12" s="20"/>
      <c r="H12" s="33"/>
      <c r="I12" s="20"/>
      <c r="J12" s="33"/>
      <c r="K12" s="13"/>
      <c r="L12" s="14"/>
      <c r="M12" s="13"/>
      <c r="N12" s="16"/>
      <c r="O12" s="13"/>
      <c r="P12" s="16"/>
      <c r="Q12" s="13"/>
      <c r="R12" s="16"/>
      <c r="S12" s="27"/>
      <c r="T12" s="28"/>
      <c r="U12" s="16">
        <f t="shared" si="0"/>
        <v>0</v>
      </c>
      <c r="V12" s="29"/>
    </row>
    <row r="13" spans="1:252" ht="14.1" customHeight="1" x14ac:dyDescent="0.2">
      <c r="A13" s="10" t="s">
        <v>13</v>
      </c>
      <c r="B13" s="11" t="s">
        <v>14</v>
      </c>
      <c r="C13" s="36"/>
      <c r="D13" s="37"/>
      <c r="E13" s="20"/>
      <c r="F13" s="21"/>
      <c r="G13" s="13"/>
      <c r="H13" s="16"/>
      <c r="I13" s="31"/>
      <c r="J13" s="35"/>
      <c r="K13" s="18"/>
      <c r="L13" s="26"/>
      <c r="M13" s="27"/>
      <c r="N13" s="28"/>
      <c r="O13" s="13"/>
      <c r="P13" s="16"/>
      <c r="Q13" s="27"/>
      <c r="R13" s="88"/>
      <c r="S13" s="27"/>
      <c r="T13" s="28"/>
      <c r="U13" s="16">
        <f t="shared" si="0"/>
        <v>0</v>
      </c>
      <c r="V13" s="29"/>
    </row>
    <row r="14" spans="1:252" ht="14.1" customHeight="1" x14ac:dyDescent="0.2">
      <c r="A14" s="10" t="s">
        <v>3</v>
      </c>
      <c r="B14" s="22" t="s">
        <v>16</v>
      </c>
      <c r="C14" s="18"/>
      <c r="D14" s="19"/>
      <c r="E14" s="18"/>
      <c r="F14" s="19"/>
      <c r="G14" s="39"/>
      <c r="H14" s="46"/>
      <c r="I14" s="18"/>
      <c r="J14" s="19"/>
      <c r="K14" s="36"/>
      <c r="L14" s="37"/>
      <c r="M14" s="13"/>
      <c r="N14" s="16"/>
      <c r="O14" s="23"/>
      <c r="P14" s="24"/>
      <c r="Q14" s="20"/>
      <c r="R14" s="33"/>
      <c r="S14" s="27"/>
      <c r="T14" s="28"/>
      <c r="U14" s="16">
        <f t="shared" si="0"/>
        <v>0</v>
      </c>
      <c r="V14" s="29"/>
    </row>
    <row r="15" spans="1:252" ht="14.1" customHeight="1" x14ac:dyDescent="0.2">
      <c r="A15" s="10" t="s">
        <v>3</v>
      </c>
      <c r="B15" s="11" t="s">
        <v>19</v>
      </c>
      <c r="C15" s="13"/>
      <c r="D15" s="14"/>
      <c r="E15" s="13"/>
      <c r="F15" s="14"/>
      <c r="G15" s="13"/>
      <c r="H15" s="16"/>
      <c r="I15" s="39"/>
      <c r="J15" s="46"/>
      <c r="K15" s="13"/>
      <c r="L15" s="14"/>
      <c r="M15" s="13"/>
      <c r="N15" s="16"/>
      <c r="O15" s="27"/>
      <c r="P15" s="88"/>
      <c r="Q15" s="13"/>
      <c r="R15" s="16"/>
      <c r="S15" s="13"/>
      <c r="T15" s="16"/>
      <c r="U15" s="16">
        <f t="shared" si="0"/>
        <v>0</v>
      </c>
      <c r="V15" s="29"/>
    </row>
    <row r="16" spans="1:252" ht="14.1" customHeight="1" x14ac:dyDescent="0.2">
      <c r="A16" s="10" t="s">
        <v>3</v>
      </c>
      <c r="B16" s="11" t="s">
        <v>20</v>
      </c>
      <c r="C16" s="23"/>
      <c r="D16" s="24"/>
      <c r="E16" s="20"/>
      <c r="F16" s="21"/>
      <c r="G16" s="20"/>
      <c r="H16" s="26"/>
      <c r="I16" s="13"/>
      <c r="J16" s="14"/>
      <c r="K16" s="36"/>
      <c r="L16" s="37"/>
      <c r="M16" s="23"/>
      <c r="N16" s="24"/>
      <c r="O16" s="23"/>
      <c r="P16" s="30"/>
      <c r="Q16" s="23"/>
      <c r="R16" s="24"/>
      <c r="S16" s="23"/>
      <c r="T16" s="24"/>
      <c r="U16" s="16">
        <f t="shared" si="0"/>
        <v>0</v>
      </c>
      <c r="V16" s="29"/>
    </row>
    <row r="17" spans="1:23" ht="14.1" customHeight="1" x14ac:dyDescent="0.2">
      <c r="A17" s="10" t="s">
        <v>3</v>
      </c>
      <c r="B17" s="11" t="s">
        <v>21</v>
      </c>
      <c r="C17" s="18"/>
      <c r="D17" s="19"/>
      <c r="E17" s="39"/>
      <c r="F17" s="40"/>
      <c r="G17" s="20"/>
      <c r="H17" s="21"/>
      <c r="I17" s="13"/>
      <c r="J17" s="14"/>
      <c r="K17" s="20"/>
      <c r="L17" s="21"/>
      <c r="M17" s="13"/>
      <c r="N17" s="16"/>
      <c r="O17" s="20"/>
      <c r="P17" s="33"/>
      <c r="Q17" s="13"/>
      <c r="R17" s="16"/>
      <c r="S17" s="31"/>
      <c r="T17" s="35"/>
      <c r="U17" s="16">
        <f t="shared" si="0"/>
        <v>0</v>
      </c>
      <c r="V17" s="29"/>
      <c r="W17" s="44"/>
    </row>
    <row r="18" spans="1:23" ht="14.1" customHeight="1" x14ac:dyDescent="0.2">
      <c r="A18" s="38" t="s">
        <v>22</v>
      </c>
      <c r="B18" s="11" t="s">
        <v>23</v>
      </c>
      <c r="C18" s="13"/>
      <c r="D18" s="16"/>
      <c r="E18" s="20"/>
      <c r="F18" s="33"/>
      <c r="G18" s="20"/>
      <c r="H18" s="21"/>
      <c r="I18" s="13"/>
      <c r="J18" s="14"/>
      <c r="K18" s="20"/>
      <c r="L18" s="33"/>
      <c r="M18" s="13"/>
      <c r="N18" s="16"/>
      <c r="O18" s="13"/>
      <c r="P18" s="16"/>
      <c r="Q18" s="36"/>
      <c r="R18" s="43"/>
      <c r="S18" s="13"/>
      <c r="T18" s="16"/>
      <c r="U18" s="16">
        <f t="shared" si="0"/>
        <v>0</v>
      </c>
      <c r="V18" s="29"/>
    </row>
    <row r="19" spans="1:23" ht="14.1" customHeight="1" x14ac:dyDescent="0.2">
      <c r="A19" s="10" t="s">
        <v>3</v>
      </c>
      <c r="B19" s="11" t="s">
        <v>24</v>
      </c>
      <c r="C19" s="36"/>
      <c r="D19" s="37"/>
      <c r="E19" s="13"/>
      <c r="F19" s="16"/>
      <c r="G19" s="20"/>
      <c r="H19" s="21"/>
      <c r="I19" s="39"/>
      <c r="J19" s="46"/>
      <c r="K19" s="20"/>
      <c r="L19" s="33"/>
      <c r="M19" s="20"/>
      <c r="N19" s="33"/>
      <c r="O19" s="20"/>
      <c r="P19" s="33"/>
      <c r="Q19" s="13"/>
      <c r="R19" s="16"/>
      <c r="S19" s="13"/>
      <c r="T19" s="16"/>
      <c r="U19" s="16">
        <f t="shared" si="0"/>
        <v>0</v>
      </c>
      <c r="V19" s="29"/>
    </row>
    <row r="20" spans="1:23" ht="14.1" customHeight="1" x14ac:dyDescent="0.2">
      <c r="A20" s="10" t="s">
        <v>3</v>
      </c>
      <c r="B20" s="11" t="s">
        <v>25</v>
      </c>
      <c r="C20" s="13"/>
      <c r="D20" s="16"/>
      <c r="E20" s="36"/>
      <c r="F20" s="37"/>
      <c r="G20" s="20"/>
      <c r="H20" s="21"/>
      <c r="I20" s="36"/>
      <c r="J20" s="37"/>
      <c r="K20" s="31"/>
      <c r="L20" s="32"/>
      <c r="M20" s="20"/>
      <c r="N20" s="16"/>
      <c r="O20" s="13"/>
      <c r="P20" s="16"/>
      <c r="Q20" s="13"/>
      <c r="R20" s="16"/>
      <c r="S20" s="13"/>
      <c r="T20" s="16"/>
      <c r="U20" s="16">
        <f t="shared" si="0"/>
        <v>0</v>
      </c>
      <c r="V20" s="29"/>
    </row>
    <row r="21" spans="1:23" ht="14.1" customHeight="1" x14ac:dyDescent="0.2">
      <c r="A21" s="41" t="s">
        <v>26</v>
      </c>
      <c r="B21" s="11" t="s">
        <v>27</v>
      </c>
      <c r="C21" s="36"/>
      <c r="D21" s="37"/>
      <c r="E21" s="13"/>
      <c r="F21" s="16"/>
      <c r="G21" s="36"/>
      <c r="H21" s="43"/>
      <c r="I21" s="39"/>
      <c r="J21" s="46"/>
      <c r="K21" s="20"/>
      <c r="L21" s="33"/>
      <c r="M21" s="13"/>
      <c r="N21" s="16"/>
      <c r="O21" s="31"/>
      <c r="P21" s="35"/>
      <c r="Q21" s="13"/>
      <c r="R21" s="14"/>
      <c r="S21" s="31"/>
      <c r="T21" s="35"/>
      <c r="U21" s="16">
        <f t="shared" si="0"/>
        <v>0</v>
      </c>
      <c r="V21" s="29"/>
    </row>
    <row r="22" spans="1:23" ht="14.1" customHeight="1" x14ac:dyDescent="0.2">
      <c r="A22" s="42" t="s">
        <v>28</v>
      </c>
      <c r="B22" s="11" t="s">
        <v>29</v>
      </c>
      <c r="C22" s="18"/>
      <c r="D22" s="26"/>
      <c r="E22" s="27"/>
      <c r="F22" s="28"/>
      <c r="G22" s="20"/>
      <c r="H22" s="33"/>
      <c r="I22" s="18"/>
      <c r="J22" s="26"/>
      <c r="K22" s="20"/>
      <c r="L22" s="33"/>
      <c r="M22" s="13"/>
      <c r="N22" s="16"/>
      <c r="O22" s="23"/>
      <c r="P22" s="24"/>
      <c r="Q22" s="23"/>
      <c r="R22" s="30"/>
      <c r="S22" s="23"/>
      <c r="T22" s="24"/>
      <c r="U22" s="16">
        <f t="shared" si="0"/>
        <v>0</v>
      </c>
      <c r="V22" s="29"/>
    </row>
    <row r="23" spans="1:23" ht="14.1" customHeight="1" x14ac:dyDescent="0.2">
      <c r="A23" s="45" t="s">
        <v>17</v>
      </c>
      <c r="B23" s="22" t="s">
        <v>30</v>
      </c>
      <c r="C23" s="18"/>
      <c r="D23" s="26"/>
      <c r="E23" s="27"/>
      <c r="F23" s="28"/>
      <c r="G23" s="20"/>
      <c r="H23" s="33"/>
      <c r="I23" s="18"/>
      <c r="J23" s="26"/>
      <c r="K23" s="20"/>
      <c r="L23" s="33"/>
      <c r="M23" s="31"/>
      <c r="N23" s="35"/>
      <c r="O23" s="23"/>
      <c r="P23" s="24"/>
      <c r="Q23" s="23"/>
      <c r="R23" s="30"/>
      <c r="S23" s="13"/>
      <c r="T23" s="16"/>
      <c r="U23" s="16">
        <f t="shared" si="0"/>
        <v>0</v>
      </c>
      <c r="V23" s="29"/>
    </row>
    <row r="24" spans="1:23" ht="14.1" customHeight="1" x14ac:dyDescent="0.2">
      <c r="A24" s="10" t="s">
        <v>3</v>
      </c>
      <c r="B24" s="11" t="s">
        <v>31</v>
      </c>
      <c r="C24" s="20"/>
      <c r="D24" s="33"/>
      <c r="E24" s="13"/>
      <c r="F24" s="16"/>
      <c r="G24" s="20"/>
      <c r="H24" s="33"/>
      <c r="I24" s="20"/>
      <c r="J24" s="33"/>
      <c r="K24" s="20"/>
      <c r="L24" s="33"/>
      <c r="M24" s="23"/>
      <c r="N24" s="24"/>
      <c r="O24" s="13"/>
      <c r="P24" s="16"/>
      <c r="Q24" s="13"/>
      <c r="R24" s="16"/>
      <c r="S24" s="13"/>
      <c r="T24" s="16"/>
      <c r="U24" s="16">
        <f t="shared" si="0"/>
        <v>0</v>
      </c>
      <c r="V24" s="29"/>
    </row>
    <row r="25" spans="1:23" ht="14.1" customHeight="1" x14ac:dyDescent="0.2">
      <c r="A25" s="10" t="s">
        <v>3</v>
      </c>
      <c r="B25" s="11" t="s">
        <v>34</v>
      </c>
      <c r="C25" s="20"/>
      <c r="D25" s="33"/>
      <c r="E25" s="31"/>
      <c r="F25" s="35"/>
      <c r="G25" s="20"/>
      <c r="H25" s="21"/>
      <c r="I25" s="39"/>
      <c r="J25" s="46"/>
      <c r="K25" s="20"/>
      <c r="L25" s="33"/>
      <c r="M25" s="13"/>
      <c r="N25" s="16"/>
      <c r="O25" s="23"/>
      <c r="P25" s="24"/>
      <c r="Q25" s="13"/>
      <c r="R25" s="16"/>
      <c r="S25" s="13"/>
      <c r="T25" s="16"/>
      <c r="U25" s="16">
        <f t="shared" si="0"/>
        <v>0</v>
      </c>
      <c r="V25" s="29"/>
    </row>
    <row r="26" spans="1:23" ht="14.1" customHeight="1" x14ac:dyDescent="0.2">
      <c r="A26" s="10" t="s">
        <v>3</v>
      </c>
      <c r="B26" s="11" t="s">
        <v>35</v>
      </c>
      <c r="C26" s="20"/>
      <c r="D26" s="33"/>
      <c r="E26" s="31"/>
      <c r="F26" s="35"/>
      <c r="G26" s="20"/>
      <c r="H26" s="21"/>
      <c r="I26" s="39"/>
      <c r="J26" s="40"/>
      <c r="K26" s="20"/>
      <c r="L26" s="33"/>
      <c r="M26" s="13"/>
      <c r="N26" s="47"/>
      <c r="O26" s="13"/>
      <c r="P26" s="16"/>
      <c r="Q26" s="13"/>
      <c r="R26" s="16"/>
      <c r="S26" s="13"/>
      <c r="T26" s="16"/>
      <c r="U26" s="16">
        <f t="shared" si="0"/>
        <v>0</v>
      </c>
      <c r="V26" s="29"/>
    </row>
    <row r="27" spans="1:23" ht="14.1" customHeight="1" x14ac:dyDescent="0.2">
      <c r="A27" s="10" t="s">
        <v>3</v>
      </c>
      <c r="B27" s="11" t="s">
        <v>36</v>
      </c>
      <c r="C27" s="20"/>
      <c r="D27" s="33"/>
      <c r="E27" s="31"/>
      <c r="F27" s="32"/>
      <c r="G27" s="20"/>
      <c r="H27" s="21"/>
      <c r="I27" s="20"/>
      <c r="J27" s="33"/>
      <c r="K27" s="20"/>
      <c r="L27" s="33"/>
      <c r="M27" s="13"/>
      <c r="N27" s="14"/>
      <c r="O27" s="13"/>
      <c r="P27" s="16"/>
      <c r="Q27" s="13"/>
      <c r="R27" s="16"/>
      <c r="S27" s="13"/>
      <c r="T27" s="16"/>
      <c r="U27" s="16">
        <f t="shared" si="0"/>
        <v>0</v>
      </c>
      <c r="V27" s="29"/>
    </row>
    <row r="28" spans="1:23" ht="14.1" customHeight="1" x14ac:dyDescent="0.2">
      <c r="A28" s="10" t="s">
        <v>3</v>
      </c>
      <c r="B28" s="22" t="s">
        <v>37</v>
      </c>
      <c r="C28" s="18"/>
      <c r="D28" s="19"/>
      <c r="E28" s="27"/>
      <c r="F28" s="88"/>
      <c r="G28" s="20"/>
      <c r="H28" s="21"/>
      <c r="I28" s="18"/>
      <c r="J28" s="26"/>
      <c r="K28" s="13"/>
      <c r="L28" s="16"/>
      <c r="M28" s="13"/>
      <c r="N28" s="14"/>
      <c r="O28" s="23"/>
      <c r="P28" s="24"/>
      <c r="Q28" s="23"/>
      <c r="R28" s="24"/>
      <c r="S28" s="23"/>
      <c r="T28" s="24"/>
      <c r="U28" s="16">
        <f t="shared" si="0"/>
        <v>0</v>
      </c>
      <c r="V28" s="29"/>
    </row>
    <row r="29" spans="1:23" ht="14.1" customHeight="1" x14ac:dyDescent="0.2">
      <c r="A29" s="226" t="s">
        <v>3</v>
      </c>
      <c r="B29" s="11" t="s">
        <v>38</v>
      </c>
      <c r="C29" s="13"/>
      <c r="D29" s="16"/>
      <c r="E29" s="31"/>
      <c r="F29" s="32"/>
      <c r="G29" s="20"/>
      <c r="H29" s="21"/>
      <c r="I29" s="13"/>
      <c r="J29" s="14"/>
      <c r="K29" s="20"/>
      <c r="L29" s="33"/>
      <c r="M29" s="13"/>
      <c r="N29" s="14"/>
      <c r="O29" s="13"/>
      <c r="P29" s="16"/>
      <c r="Q29" s="13"/>
      <c r="R29" s="16"/>
      <c r="S29" s="13"/>
      <c r="T29" s="16"/>
      <c r="U29" s="16">
        <f t="shared" si="0"/>
        <v>0</v>
      </c>
      <c r="V29" s="29"/>
    </row>
    <row r="30" spans="1:23" ht="14.1" customHeight="1" x14ac:dyDescent="0.2">
      <c r="A30" s="225" t="s">
        <v>3</v>
      </c>
      <c r="B30" s="22" t="s">
        <v>39</v>
      </c>
      <c r="C30" s="20"/>
      <c r="D30" s="33"/>
      <c r="E30" s="23"/>
      <c r="F30" s="30"/>
      <c r="G30" s="36"/>
      <c r="H30" s="43"/>
      <c r="I30" s="13"/>
      <c r="J30" s="14"/>
      <c r="K30" s="20"/>
      <c r="L30" s="33"/>
      <c r="M30" s="13"/>
      <c r="N30" s="14"/>
      <c r="O30" s="20"/>
      <c r="P30" s="33"/>
      <c r="Q30" s="13"/>
      <c r="R30" s="16"/>
      <c r="S30" s="13"/>
      <c r="T30" s="16"/>
      <c r="U30" s="16">
        <f t="shared" si="0"/>
        <v>0</v>
      </c>
      <c r="V30" s="29"/>
    </row>
    <row r="31" spans="1:23" ht="14.1" customHeight="1" x14ac:dyDescent="0.2">
      <c r="A31" s="45" t="s">
        <v>40</v>
      </c>
      <c r="B31" s="11" t="s">
        <v>41</v>
      </c>
      <c r="C31" s="20"/>
      <c r="D31" s="21"/>
      <c r="E31" s="13"/>
      <c r="F31" s="16"/>
      <c r="G31" s="20"/>
      <c r="H31" s="21"/>
      <c r="I31" s="31"/>
      <c r="J31" s="35"/>
      <c r="K31" s="20"/>
      <c r="L31" s="21"/>
      <c r="M31" s="13"/>
      <c r="N31" s="14"/>
      <c r="O31" s="13"/>
      <c r="P31" s="16"/>
      <c r="Q31" s="13"/>
      <c r="R31" s="16"/>
      <c r="S31" s="13"/>
      <c r="T31" s="16"/>
      <c r="U31" s="16">
        <f t="shared" si="0"/>
        <v>0</v>
      </c>
      <c r="V31" s="29"/>
    </row>
    <row r="32" spans="1:23" ht="14.1" customHeight="1" x14ac:dyDescent="0.2">
      <c r="A32" s="45" t="s">
        <v>17</v>
      </c>
      <c r="B32" s="11" t="s">
        <v>42</v>
      </c>
      <c r="C32" s="27"/>
      <c r="D32" s="28"/>
      <c r="E32" s="13"/>
      <c r="F32" s="16"/>
      <c r="G32" s="18"/>
      <c r="H32" s="24"/>
      <c r="I32" s="23"/>
      <c r="J32" s="24"/>
      <c r="K32" s="20"/>
      <c r="L32" s="21"/>
      <c r="M32" s="20"/>
      <c r="N32" s="21"/>
      <c r="O32" s="31"/>
      <c r="P32" s="35"/>
      <c r="Q32" s="13"/>
      <c r="R32" s="16"/>
      <c r="S32" s="31"/>
      <c r="T32" s="35"/>
      <c r="U32" s="16">
        <f t="shared" si="0"/>
        <v>0</v>
      </c>
      <c r="V32" s="29"/>
    </row>
    <row r="33" spans="1:22" ht="14.1" customHeight="1" x14ac:dyDescent="0.2">
      <c r="A33" s="48" t="s">
        <v>22</v>
      </c>
      <c r="B33" s="11" t="s">
        <v>43</v>
      </c>
      <c r="C33" s="20"/>
      <c r="D33" s="33"/>
      <c r="E33" s="13"/>
      <c r="F33" s="14"/>
      <c r="G33" s="36"/>
      <c r="H33" s="28"/>
      <c r="I33" s="13"/>
      <c r="J33" s="16"/>
      <c r="K33" s="20"/>
      <c r="L33" s="33"/>
      <c r="M33" s="20"/>
      <c r="N33" s="33"/>
      <c r="O33" s="27"/>
      <c r="P33" s="28"/>
      <c r="Q33" s="18"/>
      <c r="R33" s="26"/>
      <c r="S33" s="13"/>
      <c r="T33" s="16"/>
      <c r="U33" s="16">
        <f t="shared" si="0"/>
        <v>0</v>
      </c>
      <c r="V33" s="29"/>
    </row>
    <row r="34" spans="1:22" ht="14.1" customHeight="1" x14ac:dyDescent="0.2">
      <c r="A34" s="49" t="s">
        <v>45</v>
      </c>
      <c r="B34" s="11" t="s">
        <v>46</v>
      </c>
      <c r="C34" s="20"/>
      <c r="D34" s="33"/>
      <c r="E34" s="31"/>
      <c r="F34" s="32"/>
      <c r="G34" s="20"/>
      <c r="H34" s="16"/>
      <c r="I34" s="13"/>
      <c r="J34" s="16"/>
      <c r="K34" s="20"/>
      <c r="L34" s="33"/>
      <c r="M34" s="20"/>
      <c r="N34" s="33"/>
      <c r="O34" s="20"/>
      <c r="P34" s="21"/>
      <c r="Q34" s="20"/>
      <c r="R34" s="33"/>
      <c r="S34" s="13"/>
      <c r="T34" s="16"/>
      <c r="U34" s="16">
        <f t="shared" si="0"/>
        <v>0</v>
      </c>
      <c r="V34" s="29"/>
    </row>
    <row r="35" spans="1:22" ht="14.1" customHeight="1" x14ac:dyDescent="0.2">
      <c r="A35" s="45" t="s">
        <v>17</v>
      </c>
      <c r="B35" s="11" t="s">
        <v>47</v>
      </c>
      <c r="C35" s="20"/>
      <c r="D35" s="33"/>
      <c r="E35" s="31"/>
      <c r="F35" s="32"/>
      <c r="G35" s="20"/>
      <c r="H35" s="16"/>
      <c r="I35" s="13"/>
      <c r="J35" s="16"/>
      <c r="K35" s="20"/>
      <c r="L35" s="33"/>
      <c r="M35" s="20"/>
      <c r="N35" s="33"/>
      <c r="O35" s="20"/>
      <c r="P35" s="21"/>
      <c r="Q35" s="13"/>
      <c r="R35" s="16"/>
      <c r="S35" s="13"/>
      <c r="T35" s="16"/>
      <c r="U35" s="16">
        <f t="shared" si="0"/>
        <v>0</v>
      </c>
      <c r="V35" s="29"/>
    </row>
    <row r="36" spans="1:22" ht="14.1" customHeight="1" x14ac:dyDescent="0.2">
      <c r="A36" s="10" t="s">
        <v>3</v>
      </c>
      <c r="B36" s="11" t="s">
        <v>48</v>
      </c>
      <c r="C36" s="20"/>
      <c r="D36" s="21"/>
      <c r="E36" s="13"/>
      <c r="F36" s="14"/>
      <c r="G36" s="20"/>
      <c r="H36" s="16"/>
      <c r="I36" s="31"/>
      <c r="J36" s="35"/>
      <c r="K36" s="20"/>
      <c r="L36" s="33"/>
      <c r="M36" s="13"/>
      <c r="N36" s="16"/>
      <c r="O36" s="20"/>
      <c r="P36" s="21"/>
      <c r="Q36" s="20"/>
      <c r="R36" s="33"/>
      <c r="S36" s="13"/>
      <c r="T36" s="16"/>
      <c r="U36" s="16">
        <f t="shared" si="0"/>
        <v>0</v>
      </c>
      <c r="V36" s="29"/>
    </row>
    <row r="37" spans="1:22" ht="14.1" customHeight="1" x14ac:dyDescent="0.2">
      <c r="A37" s="10" t="s">
        <v>3</v>
      </c>
      <c r="B37" s="22" t="s">
        <v>49</v>
      </c>
      <c r="C37" s="20"/>
      <c r="D37" s="33"/>
      <c r="E37" s="13"/>
      <c r="F37" s="14"/>
      <c r="G37" s="20"/>
      <c r="H37" s="16"/>
      <c r="I37" s="31"/>
      <c r="J37" s="35"/>
      <c r="K37" s="20"/>
      <c r="L37" s="33"/>
      <c r="M37" s="20"/>
      <c r="N37" s="33"/>
      <c r="O37" s="20"/>
      <c r="P37" s="21"/>
      <c r="Q37" s="13"/>
      <c r="R37" s="16"/>
      <c r="S37" s="13"/>
      <c r="T37" s="16"/>
      <c r="U37" s="16">
        <f t="shared" si="0"/>
        <v>0</v>
      </c>
      <c r="V37" s="29"/>
    </row>
    <row r="38" spans="1:22" ht="14.1" customHeight="1" x14ac:dyDescent="0.2">
      <c r="A38" s="10" t="s">
        <v>13</v>
      </c>
      <c r="B38" s="11" t="s">
        <v>51</v>
      </c>
      <c r="C38" s="20"/>
      <c r="D38" s="21"/>
      <c r="E38" s="13"/>
      <c r="F38" s="14"/>
      <c r="G38" s="36"/>
      <c r="H38" s="28"/>
      <c r="I38" s="13"/>
      <c r="J38" s="16"/>
      <c r="K38" s="20"/>
      <c r="L38" s="33"/>
      <c r="M38" s="13"/>
      <c r="N38" s="16"/>
      <c r="O38" s="36"/>
      <c r="P38" s="43"/>
      <c r="Q38" s="39"/>
      <c r="R38" s="46"/>
      <c r="S38" s="13"/>
      <c r="T38" s="16"/>
      <c r="U38" s="16">
        <f t="shared" si="0"/>
        <v>0</v>
      </c>
      <c r="V38" s="29"/>
    </row>
    <row r="39" spans="1:22" ht="8.25" customHeight="1" thickBot="1" x14ac:dyDescent="0.25">
      <c r="A39" s="50"/>
      <c r="B39" s="51"/>
      <c r="C39" s="52"/>
      <c r="D39" s="52"/>
      <c r="E39" s="52"/>
      <c r="F39" s="52"/>
      <c r="G39" s="52"/>
      <c r="H39" s="52"/>
      <c r="I39" s="52"/>
      <c r="J39" s="52"/>
      <c r="K39" s="52"/>
      <c r="L39" s="52"/>
      <c r="M39" s="52"/>
      <c r="N39" s="52"/>
      <c r="O39" s="52"/>
      <c r="P39" s="52"/>
      <c r="Q39" s="52"/>
      <c r="R39" s="52"/>
      <c r="S39" s="52"/>
      <c r="T39" s="52"/>
      <c r="U39" s="52"/>
      <c r="V39" s="52"/>
    </row>
    <row r="40" spans="1:22" ht="14.1" customHeight="1" x14ac:dyDescent="0.2">
      <c r="A40" s="438" t="s">
        <v>53</v>
      </c>
      <c r="B40" s="53" t="s">
        <v>11</v>
      </c>
      <c r="C40" s="12" t="s">
        <v>5</v>
      </c>
      <c r="D40" s="231">
        <v>8</v>
      </c>
      <c r="E40" s="13"/>
      <c r="F40" s="16"/>
      <c r="G40" s="23"/>
      <c r="H40" s="24"/>
      <c r="I40" s="23"/>
      <c r="J40" s="24"/>
      <c r="K40" s="13"/>
      <c r="L40" s="16"/>
      <c r="M40" s="13"/>
      <c r="N40" s="16"/>
      <c r="O40" s="13"/>
      <c r="P40" s="16"/>
      <c r="Q40" s="23"/>
      <c r="R40" s="24"/>
      <c r="S40" s="13"/>
      <c r="T40" s="16"/>
      <c r="U40" s="16">
        <f t="shared" ref="U40:U45" si="1">D40+F40+H40+J40+L40+R40+T40+N40+P40</f>
        <v>8</v>
      </c>
      <c r="V40" s="17"/>
    </row>
    <row r="41" spans="1:22" ht="14.1" customHeight="1" x14ac:dyDescent="0.2">
      <c r="A41" s="439"/>
      <c r="B41" s="53" t="s">
        <v>90</v>
      </c>
      <c r="C41" s="34" t="s">
        <v>15</v>
      </c>
      <c r="D41" s="25">
        <v>2</v>
      </c>
      <c r="E41" s="13"/>
      <c r="F41" s="14"/>
      <c r="G41" s="13"/>
      <c r="H41" s="16"/>
      <c r="I41" s="31"/>
      <c r="J41" s="32"/>
      <c r="K41" s="20"/>
      <c r="L41" s="33"/>
      <c r="M41" s="13"/>
      <c r="N41" s="16"/>
      <c r="O41" s="23"/>
      <c r="P41" s="24"/>
      <c r="Q41" s="13"/>
      <c r="R41" s="16"/>
      <c r="S41" s="13"/>
      <c r="T41" s="16"/>
      <c r="U41" s="16">
        <f t="shared" si="1"/>
        <v>2</v>
      </c>
      <c r="V41" s="54"/>
    </row>
    <row r="42" spans="1:22" ht="14.1" customHeight="1" x14ac:dyDescent="0.2">
      <c r="A42" s="439"/>
      <c r="B42" s="53" t="s">
        <v>16</v>
      </c>
      <c r="C42" s="20"/>
      <c r="D42" s="26"/>
      <c r="E42" s="13"/>
      <c r="F42" s="24"/>
      <c r="G42" s="39"/>
      <c r="H42" s="35"/>
      <c r="I42" s="13"/>
      <c r="J42" s="24"/>
      <c r="K42" s="36"/>
      <c r="L42" s="43"/>
      <c r="M42" s="13"/>
      <c r="N42" s="16"/>
      <c r="O42" s="23"/>
      <c r="P42" s="24"/>
      <c r="Q42" s="13"/>
      <c r="R42" s="16"/>
      <c r="S42" s="23"/>
      <c r="T42" s="24"/>
      <c r="U42" s="16">
        <f t="shared" si="1"/>
        <v>0</v>
      </c>
      <c r="V42" s="54"/>
    </row>
    <row r="43" spans="1:22" ht="14.1" customHeight="1" x14ac:dyDescent="0.2">
      <c r="A43" s="439"/>
      <c r="B43" s="53" t="s">
        <v>30</v>
      </c>
      <c r="C43" s="20"/>
      <c r="D43" s="33"/>
      <c r="E43" s="20"/>
      <c r="F43" s="21"/>
      <c r="G43" s="20"/>
      <c r="H43" s="16"/>
      <c r="I43" s="31"/>
      <c r="J43" s="35"/>
      <c r="K43" s="20"/>
      <c r="L43" s="21"/>
      <c r="M43" s="31"/>
      <c r="N43" s="35"/>
      <c r="O43" s="18"/>
      <c r="P43" s="19"/>
      <c r="Q43" s="13"/>
      <c r="R43" s="16"/>
      <c r="S43" s="13"/>
      <c r="T43" s="16"/>
      <c r="U43" s="16">
        <f t="shared" si="1"/>
        <v>0</v>
      </c>
      <c r="V43" s="54"/>
    </row>
    <row r="44" spans="1:22" ht="14.1" customHeight="1" x14ac:dyDescent="0.2">
      <c r="A44" s="439"/>
      <c r="B44" s="53" t="s">
        <v>37</v>
      </c>
      <c r="C44" s="13"/>
      <c r="D44" s="16"/>
      <c r="E44" s="13"/>
      <c r="F44" s="16"/>
      <c r="G44" s="20"/>
      <c r="H44" s="16"/>
      <c r="I44" s="31"/>
      <c r="J44" s="35"/>
      <c r="K44" s="20"/>
      <c r="L44" s="21"/>
      <c r="M44" s="13"/>
      <c r="N44" s="16"/>
      <c r="O44" s="23"/>
      <c r="P44" s="24"/>
      <c r="Q44" s="13"/>
      <c r="R44" s="16"/>
      <c r="S44" s="23"/>
      <c r="T44" s="24"/>
      <c r="U44" s="16">
        <f t="shared" si="1"/>
        <v>0</v>
      </c>
      <c r="V44" s="54"/>
    </row>
    <row r="45" spans="1:22" ht="14.1" customHeight="1" thickBot="1" x14ac:dyDescent="0.25">
      <c r="A45" s="440"/>
      <c r="B45" s="53" t="s">
        <v>49</v>
      </c>
      <c r="C45" s="20"/>
      <c r="D45" s="33"/>
      <c r="E45" s="13"/>
      <c r="F45" s="16"/>
      <c r="G45" s="20"/>
      <c r="H45" s="16"/>
      <c r="I45" s="31"/>
      <c r="J45" s="35"/>
      <c r="K45" s="20"/>
      <c r="L45" s="21"/>
      <c r="M45" s="20"/>
      <c r="N45" s="33"/>
      <c r="O45" s="13"/>
      <c r="P45" s="16"/>
      <c r="Q45" s="13"/>
      <c r="R45" s="16"/>
      <c r="S45" s="13"/>
      <c r="T45" s="16"/>
      <c r="U45" s="16">
        <f t="shared" si="1"/>
        <v>0</v>
      </c>
      <c r="V45" s="54"/>
    </row>
    <row r="46" spans="1:22" ht="12.75" x14ac:dyDescent="0.2">
      <c r="A46" s="2"/>
      <c r="C46" s="2"/>
      <c r="D46" s="2"/>
      <c r="E46" s="2"/>
      <c r="F46" s="2"/>
      <c r="G46" s="2"/>
      <c r="H46" s="2"/>
      <c r="I46" s="2"/>
      <c r="J46" s="2"/>
      <c r="K46" s="2"/>
      <c r="L46" s="2"/>
      <c r="M46" s="2"/>
      <c r="N46" s="2"/>
      <c r="O46" s="2"/>
      <c r="P46" s="2"/>
      <c r="Q46" s="2"/>
      <c r="R46" s="2"/>
      <c r="S46" s="2"/>
      <c r="T46" s="2"/>
      <c r="U46" s="2"/>
      <c r="V46" s="2"/>
    </row>
  </sheetData>
  <protectedRanges>
    <protectedRange sqref="B8 B4" name="Diapazons1_19"/>
    <protectedRange sqref="A4:A5" name="Diapazons1_2_3"/>
    <protectedRange sqref="B9 B5" name="Diapazons1_9"/>
    <protectedRange sqref="A31:A32 A34:A38 A6:A28" name="Diapazons1_6_2_1"/>
    <protectedRange sqref="B10:B11 B6:B7" name="Diapazons1_3"/>
    <protectedRange sqref="B12:B18 B40:B41" name="Diapazons1_6"/>
    <protectedRange sqref="B19 B26" name="Diapazons1"/>
    <protectedRange sqref="B31" name="Diapazons1_2"/>
    <protectedRange sqref="B42:B43 B32 B45 B35:B37" name="Diapazons1_5"/>
    <protectedRange sqref="B38" name="Diapazons1_7"/>
    <protectedRange sqref="B27:B28" name="Diapazons1_10"/>
    <protectedRange sqref="B21:B25" name="Diapazons1_4"/>
    <protectedRange sqref="B29" name="Diapazons1_11"/>
    <protectedRange sqref="B20" name="Diapazons1_12"/>
    <protectedRange sqref="A29:A30 A33" name="Diapazons1_1"/>
    <protectedRange sqref="B30" name="Diapazons1_8"/>
    <protectedRange sqref="B33:B34" name="Diapazons1_13"/>
  </protectedRanges>
  <sortState ref="B40:U45">
    <sortCondition descending="1" ref="U40:U45"/>
  </sortState>
  <mergeCells count="12">
    <mergeCell ref="S3:T3"/>
    <mergeCell ref="A40:A45"/>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C18" sqref="C18"/>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4" customWidth="1"/>
    <col min="39" max="39" width="5.85546875" style="214" hidden="1" customWidth="1"/>
    <col min="40" max="40" width="2.7109375" style="214"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50" t="s">
        <v>217</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I1" s="91"/>
      <c r="AJ1" s="91"/>
      <c r="AK1" s="91"/>
      <c r="AL1" s="92"/>
      <c r="AM1" s="92"/>
      <c r="AN1" s="92"/>
      <c r="AO1" s="451" t="s">
        <v>185</v>
      </c>
      <c r="AP1" s="452"/>
      <c r="AQ1" s="93">
        <f>SUM(MAX(L5:L18)*2)</f>
        <v>18</v>
      </c>
      <c r="AR1" s="451" t="s">
        <v>186</v>
      </c>
      <c r="AS1" s="452"/>
      <c r="AT1" s="452"/>
      <c r="AU1" s="94">
        <f>SUM(AQ1/100*65)</f>
        <v>11.7</v>
      </c>
      <c r="AV1" s="453" t="s">
        <v>187</v>
      </c>
      <c r="AW1" s="454"/>
      <c r="AX1" s="95">
        <f>MAX(L5:L18)</f>
        <v>9</v>
      </c>
      <c r="AY1" s="96"/>
      <c r="AZ1" s="91"/>
      <c r="BA1" s="91"/>
      <c r="BB1" s="91"/>
      <c r="BC1" s="96"/>
      <c r="BD1" s="96"/>
      <c r="BE1" s="96"/>
      <c r="BF1" s="96"/>
      <c r="BG1" s="96"/>
      <c r="BH1" s="96"/>
      <c r="BI1" s="96"/>
      <c r="BJ1" s="96"/>
      <c r="BK1" s="96"/>
      <c r="BL1" s="96"/>
      <c r="BM1" s="96"/>
      <c r="BN1" s="96"/>
      <c r="BO1" s="96"/>
      <c r="BP1" s="97"/>
    </row>
    <row r="2" spans="1:68" ht="25.5" x14ac:dyDescent="0.35">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98"/>
      <c r="AI2" s="98"/>
      <c r="AJ2" s="98"/>
      <c r="AK2" s="98"/>
      <c r="AL2" s="99"/>
      <c r="AM2" s="99"/>
      <c r="AN2" s="99"/>
      <c r="AO2" s="96"/>
      <c r="AP2" s="96"/>
      <c r="AQ2" s="96"/>
      <c r="AR2" s="96"/>
      <c r="AS2" s="96"/>
      <c r="AT2" s="96"/>
      <c r="AU2" s="96"/>
      <c r="AV2" s="96"/>
      <c r="AW2" s="96"/>
      <c r="AX2" s="96"/>
      <c r="AY2" s="96"/>
      <c r="AZ2" s="91"/>
      <c r="BA2" s="91"/>
      <c r="BB2" s="91"/>
      <c r="BC2" s="96"/>
      <c r="BD2" s="96"/>
      <c r="BE2" s="96"/>
      <c r="BF2" s="96"/>
      <c r="BG2" s="96"/>
      <c r="BH2" s="96"/>
      <c r="BI2" s="96"/>
      <c r="BJ2" s="96"/>
      <c r="BK2" s="96"/>
      <c r="BL2" s="96"/>
      <c r="BM2" s="96"/>
      <c r="BN2" s="96"/>
      <c r="BO2" s="96"/>
      <c r="BP2" s="97"/>
    </row>
    <row r="3" spans="1:68" ht="15.75" x14ac:dyDescent="0.25">
      <c r="A3" s="455">
        <v>45297</v>
      </c>
      <c r="B3" s="456"/>
      <c r="C3" s="100"/>
      <c r="D3" s="457" t="s">
        <v>188</v>
      </c>
      <c r="E3" s="457"/>
      <c r="F3" s="457"/>
      <c r="G3" s="457"/>
      <c r="H3" s="101">
        <f>IF(A21&lt;12,0)+IF(A21=12,0.82)+IF(A21=13,0.83)+IF(A21=14,0.84)+IF(A21=15,0.85)+IF(A21=16,0.86)+IF(A21=17,0.87)+IF(A21=18,0.88)+IF(A21=19,0.89)+IF(A21=20,0.9)+IF(A21=21,0.91)+IF(A21=22,0.92)+IF(A21=23,0.93)+IF(A21=24,0.94)+IF(A21=25,0.95)+IF(A21=26,0.96)+IF(A21=27,0.97)+IF(A21=28,0.98)+IF(A21=29,0.99)+IF(A21=30,1)</f>
        <v>0.84</v>
      </c>
      <c r="I3" s="100"/>
      <c r="J3" s="100"/>
      <c r="K3" s="100"/>
      <c r="L3" s="100"/>
      <c r="M3" s="457" t="s">
        <v>189</v>
      </c>
      <c r="N3" s="457"/>
      <c r="O3" s="457"/>
      <c r="P3" s="457"/>
      <c r="Q3" s="458"/>
      <c r="R3" s="458"/>
      <c r="S3" s="458"/>
      <c r="T3" s="458"/>
      <c r="U3" s="458"/>
      <c r="V3" s="458"/>
      <c r="W3" s="458"/>
      <c r="X3" s="458"/>
      <c r="Y3" s="458"/>
      <c r="Z3" s="458"/>
      <c r="AA3" s="458"/>
      <c r="AB3" s="458"/>
      <c r="AC3" s="458"/>
      <c r="AD3" s="458"/>
      <c r="AE3" s="458"/>
      <c r="AF3" s="458"/>
      <c r="AG3" s="458"/>
      <c r="AH3" s="458"/>
      <c r="AI3" s="458"/>
      <c r="AJ3" s="458"/>
      <c r="AK3" s="458"/>
      <c r="AL3" s="102"/>
      <c r="AM3" s="102"/>
      <c r="AN3" s="102"/>
      <c r="AO3" s="446" t="s">
        <v>190</v>
      </c>
      <c r="AP3" s="446"/>
      <c r="AQ3" s="446"/>
      <c r="AR3" s="446"/>
      <c r="AS3" s="446"/>
      <c r="AT3" s="446"/>
      <c r="AU3" s="446"/>
      <c r="AV3" s="446"/>
      <c r="AW3" s="446"/>
      <c r="AX3" s="446"/>
      <c r="AY3" s="446"/>
      <c r="AZ3" s="91"/>
      <c r="BA3" s="446" t="s">
        <v>191</v>
      </c>
      <c r="BB3" s="446"/>
      <c r="BC3" s="446"/>
      <c r="BD3" s="446"/>
      <c r="BE3" s="446"/>
      <c r="BF3" s="446"/>
      <c r="BG3" s="446"/>
      <c r="BH3" s="446"/>
      <c r="BI3" s="446"/>
      <c r="BJ3" s="446"/>
      <c r="BK3" s="446"/>
      <c r="BL3" s="446"/>
      <c r="BM3" s="446"/>
      <c r="BN3" s="446"/>
      <c r="BO3" s="446"/>
      <c r="BP3" s="97"/>
    </row>
    <row r="4" spans="1:68" ht="24" x14ac:dyDescent="0.2">
      <c r="A4" s="103" t="s">
        <v>192</v>
      </c>
      <c r="B4" s="104" t="s">
        <v>193</v>
      </c>
      <c r="C4" s="105" t="s">
        <v>194</v>
      </c>
      <c r="D4" s="106" t="s">
        <v>195</v>
      </c>
      <c r="E4" s="107" t="s">
        <v>196</v>
      </c>
      <c r="F4" s="108" t="s">
        <v>197</v>
      </c>
      <c r="G4" s="108" t="s">
        <v>198</v>
      </c>
      <c r="H4" s="108" t="s">
        <v>199</v>
      </c>
      <c r="I4" s="108" t="s">
        <v>200</v>
      </c>
      <c r="J4" s="108" t="s">
        <v>201</v>
      </c>
      <c r="K4" s="108" t="s">
        <v>202</v>
      </c>
      <c r="L4" s="108" t="s">
        <v>203</v>
      </c>
      <c r="M4" s="108" t="s">
        <v>204</v>
      </c>
      <c r="N4" s="108" t="s">
        <v>205</v>
      </c>
      <c r="O4" s="109" t="s">
        <v>206</v>
      </c>
      <c r="P4" s="447">
        <v>1</v>
      </c>
      <c r="Q4" s="448"/>
      <c r="R4" s="445">
        <v>2</v>
      </c>
      <c r="S4" s="449"/>
      <c r="T4" s="449">
        <v>3</v>
      </c>
      <c r="U4" s="449"/>
      <c r="V4" s="449">
        <v>4</v>
      </c>
      <c r="W4" s="449"/>
      <c r="X4" s="449">
        <v>5</v>
      </c>
      <c r="Y4" s="449"/>
      <c r="Z4" s="449">
        <v>6</v>
      </c>
      <c r="AA4" s="449"/>
      <c r="AB4" s="449">
        <v>7</v>
      </c>
      <c r="AC4" s="449"/>
      <c r="AD4" s="449">
        <v>8</v>
      </c>
      <c r="AE4" s="449"/>
      <c r="AF4" s="449">
        <v>9</v>
      </c>
      <c r="AG4" s="449"/>
      <c r="AH4" s="444">
        <v>10</v>
      </c>
      <c r="AI4" s="445"/>
      <c r="AJ4" s="444">
        <v>11</v>
      </c>
      <c r="AK4" s="445"/>
      <c r="AL4" s="110"/>
      <c r="AM4" s="110"/>
      <c r="AN4" s="110"/>
      <c r="AO4" s="111">
        <v>1</v>
      </c>
      <c r="AP4" s="111">
        <v>2</v>
      </c>
      <c r="AQ4" s="111">
        <v>3</v>
      </c>
      <c r="AR4" s="111">
        <v>4</v>
      </c>
      <c r="AS4" s="111">
        <v>5</v>
      </c>
      <c r="AT4" s="111">
        <v>6</v>
      </c>
      <c r="AU4" s="111">
        <v>7</v>
      </c>
      <c r="AV4" s="111">
        <v>8</v>
      </c>
      <c r="AW4" s="111">
        <v>9</v>
      </c>
      <c r="AX4" s="111">
        <v>10</v>
      </c>
      <c r="AY4" s="111">
        <v>11</v>
      </c>
      <c r="AZ4" s="112"/>
      <c r="BA4" s="111">
        <v>1</v>
      </c>
      <c r="BB4" s="111">
        <v>2</v>
      </c>
      <c r="BC4" s="111">
        <v>3</v>
      </c>
      <c r="BD4" s="111">
        <v>4</v>
      </c>
      <c r="BE4" s="111">
        <v>5</v>
      </c>
      <c r="BF4" s="111">
        <v>6</v>
      </c>
      <c r="BG4" s="111">
        <v>7</v>
      </c>
      <c r="BH4" s="111">
        <v>8</v>
      </c>
      <c r="BI4" s="111">
        <v>9</v>
      </c>
      <c r="BJ4" s="111">
        <v>10</v>
      </c>
      <c r="BK4" s="111">
        <v>11</v>
      </c>
      <c r="BL4" s="111" t="s">
        <v>207</v>
      </c>
      <c r="BM4" s="113" t="s">
        <v>208</v>
      </c>
      <c r="BN4" s="113" t="s">
        <v>209</v>
      </c>
      <c r="BO4" s="114" t="s">
        <v>210</v>
      </c>
      <c r="BP4" s="97"/>
    </row>
    <row r="5" spans="1:68" ht="15" x14ac:dyDescent="0.2">
      <c r="A5" s="115">
        <v>1</v>
      </c>
      <c r="B5" s="116" t="s">
        <v>11</v>
      </c>
      <c r="C5" s="49" t="s">
        <v>3</v>
      </c>
      <c r="D5" s="117"/>
      <c r="E5" s="118">
        <f>IF(G5=0,0,IF(G5+F5&lt;1000,1000,G5+F5))</f>
        <v>1030</v>
      </c>
      <c r="F5" s="119">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20">
        <v>1000</v>
      </c>
      <c r="H5" s="121">
        <f t="shared" ref="H5:H18" si="1">IF(J5=0,0,(IF(IF($A$21&gt;=30,(SUM(31-J5)*$H$3),(SUM(30-J5)*$H$3))&lt;0,0,IF($A$21&gt;=30,(SUM(31-J5)*$H$3),(SUM(30-J5)*$H$3)))))</f>
        <v>23.52</v>
      </c>
      <c r="I5" s="122">
        <f>IF(M5=0,0,G5-M5)</f>
        <v>0</v>
      </c>
      <c r="J5" s="123">
        <v>2</v>
      </c>
      <c r="K5" s="124">
        <v>14</v>
      </c>
      <c r="L5" s="125">
        <v>9</v>
      </c>
      <c r="M5" s="126">
        <f t="shared" ref="M5:M18" si="2">IF(L5=0,0,SUM(AO5:AY5)/L5)</f>
        <v>1000</v>
      </c>
      <c r="N5" s="234">
        <f t="shared" ref="N5:N18" si="3">BL5</f>
        <v>92</v>
      </c>
      <c r="O5" s="127">
        <f t="shared" ref="O5:O18" si="4">BO5</f>
        <v>86</v>
      </c>
      <c r="P5" s="128">
        <v>8</v>
      </c>
      <c r="Q5" s="129">
        <v>2</v>
      </c>
      <c r="R5" s="130">
        <v>4</v>
      </c>
      <c r="S5" s="129">
        <v>2</v>
      </c>
      <c r="T5" s="131">
        <v>6</v>
      </c>
      <c r="U5" s="132">
        <v>2</v>
      </c>
      <c r="V5" s="133">
        <v>10</v>
      </c>
      <c r="W5" s="132">
        <v>2</v>
      </c>
      <c r="X5" s="131">
        <v>3</v>
      </c>
      <c r="Y5" s="132">
        <v>0</v>
      </c>
      <c r="Z5" s="131">
        <v>7</v>
      </c>
      <c r="AA5" s="132">
        <v>2</v>
      </c>
      <c r="AB5" s="131">
        <v>9</v>
      </c>
      <c r="AC5" s="134">
        <v>2</v>
      </c>
      <c r="AD5" s="135">
        <v>5</v>
      </c>
      <c r="AE5" s="136">
        <v>2</v>
      </c>
      <c r="AF5" s="133">
        <v>12</v>
      </c>
      <c r="AG5" s="134">
        <v>0</v>
      </c>
      <c r="AH5" s="133">
        <v>99</v>
      </c>
      <c r="AI5" s="132">
        <v>0</v>
      </c>
      <c r="AJ5" s="131">
        <v>99</v>
      </c>
      <c r="AK5" s="132">
        <v>0</v>
      </c>
      <c r="AL5" s="137"/>
      <c r="AM5" s="138">
        <f>SUM(Q5+S5+U5+W5+Y5+AA5+AC5+AE5+AG5+AI5+AK5)</f>
        <v>14</v>
      </c>
      <c r="AN5" s="137"/>
      <c r="AO5" s="139">
        <f t="shared" ref="AO5:AO18" si="5">IF(B5=0,0,IF(B5="BRIVS",0,(LOOKUP(P5,$A$5:$A$19,$G$5:$G$19))))</f>
        <v>1000</v>
      </c>
      <c r="AP5" s="140">
        <f t="shared" ref="AP5:AP18" si="6">IF(B5=0,0,IF(B5="BRIVS",0,(LOOKUP(R5,$A$5:$A$19,$G$5:$G$19))))</f>
        <v>1000</v>
      </c>
      <c r="AQ5" s="141">
        <f t="shared" ref="AQ5:AQ18" si="7">IF(B5=0,0,IF(B5="BRIVS",0,(LOOKUP(T5,$A$5:$A$19,$G$5:$G$19))))</f>
        <v>1000</v>
      </c>
      <c r="AR5" s="140">
        <f t="shared" ref="AR5:AR18" si="8">IF(B5=0,0,IF(B5="BRIVS",0,(LOOKUP(V5,$A$5:$A$19,$G$5:$G$19))))</f>
        <v>1000</v>
      </c>
      <c r="AS5" s="141">
        <f t="shared" ref="AS5:AS18" si="9">IF(B5=0,0,IF(B5="BRIVS",0,(LOOKUP(X5,$A$5:$A$19,$G$5:$G$19))))</f>
        <v>1000</v>
      </c>
      <c r="AT5" s="141">
        <f t="shared" ref="AT5:AT18" si="10">IF(B5=0,0,IF(B5="BRIVS",0,(LOOKUP(Z5,$A$5:$A$19,$G$5:$G$19))))</f>
        <v>1000</v>
      </c>
      <c r="AU5" s="141">
        <f t="shared" ref="AU5:AU18" si="11">IF(B5=0,0,IF(B5="BRIVS",0,(LOOKUP(AB5,$A$5:$A$19,$G$5:$G$19))))</f>
        <v>1000</v>
      </c>
      <c r="AV5" s="141">
        <f t="shared" ref="AV5:AV18" si="12">IF(B5=0,0,IF(B5="BRIVS",0,(LOOKUP(AD5,$A$5:$A$19,$G$5:$G$19))))</f>
        <v>1000</v>
      </c>
      <c r="AW5" s="140">
        <f t="shared" ref="AW5:AW18" si="13">IF(B5=0,0,IF(B5="BRIVS",0,(LOOKUP(AF5,$A$5:$A$19,$G$5:$G$19))))</f>
        <v>1000</v>
      </c>
      <c r="AX5" s="141">
        <f t="shared" ref="AX5:AX18" si="14">IF(B5=0,0,IF(B5="BRIVS",0,(LOOKUP(AH5,$A$5:$A$19,$G$5:$G$19))))</f>
        <v>0</v>
      </c>
      <c r="AY5" s="142">
        <f t="shared" ref="AY5:AY18" si="15">IF(B5=0,0,IF(B5="BRIVS",0,(LOOKUP(AJ5,$A$5:$A$19,$G$5:$G$19))))</f>
        <v>0</v>
      </c>
      <c r="AZ5" s="91"/>
      <c r="BA5" s="143">
        <f t="shared" ref="BA5:BA18" si="16">IF(P5=99,0,(LOOKUP($P5,$A$5:$A$20,$K$5:$K$20)))</f>
        <v>6</v>
      </c>
      <c r="BB5" s="144">
        <f t="shared" ref="BB5:BB18" si="17">IF(R5=99,0,(LOOKUP($R5,$A$5:$A$20,$K$5:$K$20)))</f>
        <v>10</v>
      </c>
      <c r="BC5" s="144">
        <f t="shared" ref="BC5:BC18" si="18">IF(T5=99,0,(LOOKUP($T5,$A$5:$A$20,$K$5:$K$20)))</f>
        <v>9</v>
      </c>
      <c r="BD5" s="145">
        <f t="shared" ref="BD5:BD18" si="19">IF(V5=99,0,(LOOKUP($V5,$A$5:$A$20,$K$5:$K$20)))</f>
        <v>14</v>
      </c>
      <c r="BE5" s="144">
        <f t="shared" ref="BE5:BE18" si="20">IF(X5=99,0,(LOOKUP($X5,$A$5:$A$20,$K$5:$K$20)))</f>
        <v>14</v>
      </c>
      <c r="BF5" s="144">
        <f t="shared" ref="BF5:BF18" si="21">IF(Z5=99,0,(LOOKUP($Z5,$A$5:$A$20,$K$5:$K$20)))</f>
        <v>11</v>
      </c>
      <c r="BG5" s="144">
        <f t="shared" ref="BG5:BG18" si="22">IF(AB5=99,0,(LOOKUP($AB5,$A$5:$A$20,$K$5:$K$20)))</f>
        <v>9</v>
      </c>
      <c r="BH5" s="144">
        <f t="shared" ref="BH5:BH18" si="23">IF(AD5=99,0,(LOOKUP($AD5,$A$5:$A$20,$K$5:$K$20)))</f>
        <v>9</v>
      </c>
      <c r="BI5" s="144">
        <f t="shared" ref="BI5:BI18" si="24">IF(AF5=99,0,(LOOKUP($AF5,$A$5:$A$20,$K$5:$K$20)))</f>
        <v>10</v>
      </c>
      <c r="BJ5" s="144">
        <f t="shared" ref="BJ5:BJ18" si="25">IF(AH5=99,0,(LOOKUP($AH5,$A$5:$A$20,$K$5:$K$20)))</f>
        <v>0</v>
      </c>
      <c r="BK5" s="144">
        <f t="shared" ref="BK5:BK18" si="26">IF(AJ5=99,0,(LOOKUP($AJ5,$A$5:$A$20,$K$5:$K$20)))</f>
        <v>0</v>
      </c>
      <c r="BL5" s="146">
        <f>SUM(BA5,BB5,BC5,BD5,BE5,BG5,BF5,BH5,BI5,BJ5,BK5)</f>
        <v>92</v>
      </c>
      <c r="BM5" s="140">
        <f>IF($AX$1&gt;7,(IF($AX$1=8,MIN(BA5:BH5),IF($AX$1=9,MIN(BA5:BI5),IF($AX$1=10,MIN(BA5:BJ5),IF($AX$1=11,MIN(BA5:BK5)))))),(IF($AX$1=4,MIN(BA5:BD5),IF($AX$1=5,MIN(BA5:BE5),IF($AX$1=6,MIN(BA5:BF5),IF($AX$1=7,MIN(BA5:BG5)))))))</f>
        <v>6</v>
      </c>
      <c r="BN5" s="140">
        <f>IF($AX$1&gt;7,(IF($AX$1=8,MAX(BA5:BH5),IF($AX$1=9,MAX(BA5:BI5),IF($AX$1=10,MAX(BA5:BJ5),IF($AX$1=11,MAX(BA5:BK5)))))),(IF($AX$1=4,MAX(BA5:BD5),IF($AX$1=5,MAX(BA5:BE5),IF($AX$1=6,MAX(BA5:BF5),IF($AX$1=7,MAX(BA5:BG5)))))))</f>
        <v>14</v>
      </c>
      <c r="BO5" s="147">
        <f>SUM($BL5-$BM5)</f>
        <v>86</v>
      </c>
      <c r="BP5" s="97"/>
    </row>
    <row r="6" spans="1:68" ht="15" x14ac:dyDescent="0.2">
      <c r="A6" s="148">
        <v>2</v>
      </c>
      <c r="B6" s="149" t="s">
        <v>46</v>
      </c>
      <c r="C6" s="49" t="s">
        <v>45</v>
      </c>
      <c r="D6" s="150"/>
      <c r="E6" s="151">
        <f>IF(G6=0,0,IF(G6+F6&lt;1000,1000,G6+F6))</f>
        <v>1000</v>
      </c>
      <c r="F6" s="152">
        <f t="shared" si="0"/>
        <v>0</v>
      </c>
      <c r="G6" s="153">
        <v>1000</v>
      </c>
      <c r="H6" s="154">
        <f t="shared" si="1"/>
        <v>15.959999999999999</v>
      </c>
      <c r="I6" s="155">
        <f>IF(M6=0,0,G6-M6)</f>
        <v>0</v>
      </c>
      <c r="J6" s="156">
        <v>11</v>
      </c>
      <c r="K6" s="157">
        <v>7</v>
      </c>
      <c r="L6" s="158">
        <v>8</v>
      </c>
      <c r="M6" s="159">
        <f t="shared" si="2"/>
        <v>1000</v>
      </c>
      <c r="N6" s="155">
        <f t="shared" si="3"/>
        <v>74</v>
      </c>
      <c r="O6" s="160">
        <f t="shared" si="4"/>
        <v>74</v>
      </c>
      <c r="P6" s="161">
        <v>9</v>
      </c>
      <c r="Q6" s="162">
        <v>0</v>
      </c>
      <c r="R6" s="163">
        <v>13</v>
      </c>
      <c r="S6" s="164">
        <v>2</v>
      </c>
      <c r="T6" s="165">
        <v>3</v>
      </c>
      <c r="U6" s="166">
        <v>0</v>
      </c>
      <c r="V6" s="163">
        <v>12</v>
      </c>
      <c r="W6" s="166">
        <v>2</v>
      </c>
      <c r="X6" s="165">
        <v>11</v>
      </c>
      <c r="Y6" s="166">
        <v>1</v>
      </c>
      <c r="Z6" s="165">
        <v>5</v>
      </c>
      <c r="AA6" s="166">
        <v>0</v>
      </c>
      <c r="AB6" s="165">
        <v>4</v>
      </c>
      <c r="AC6" s="164">
        <v>0</v>
      </c>
      <c r="AD6" s="161">
        <v>99</v>
      </c>
      <c r="AE6" s="162">
        <v>2</v>
      </c>
      <c r="AF6" s="167">
        <v>6</v>
      </c>
      <c r="AG6" s="164">
        <v>0</v>
      </c>
      <c r="AH6" s="163">
        <v>99</v>
      </c>
      <c r="AI6" s="166">
        <v>0</v>
      </c>
      <c r="AJ6" s="163">
        <v>99</v>
      </c>
      <c r="AK6" s="166">
        <v>0</v>
      </c>
      <c r="AL6" s="137"/>
      <c r="AM6" s="138">
        <f t="shared" ref="AM6:AM18" si="27">SUM(Q6+S6+U6+W6+Y6+AA6+AC6+AE6+AG6+AI6+AK6)</f>
        <v>7</v>
      </c>
      <c r="AN6" s="137"/>
      <c r="AO6" s="168">
        <f t="shared" si="5"/>
        <v>1000</v>
      </c>
      <c r="AP6" s="169">
        <f t="shared" si="6"/>
        <v>1000</v>
      </c>
      <c r="AQ6" s="170">
        <f t="shared" si="7"/>
        <v>1000</v>
      </c>
      <c r="AR6" s="169">
        <f t="shared" si="8"/>
        <v>1000</v>
      </c>
      <c r="AS6" s="170">
        <f t="shared" si="9"/>
        <v>1000</v>
      </c>
      <c r="AT6" s="170">
        <f t="shared" si="10"/>
        <v>1000</v>
      </c>
      <c r="AU6" s="170">
        <f t="shared" si="11"/>
        <v>1000</v>
      </c>
      <c r="AV6" s="170">
        <f t="shared" si="12"/>
        <v>0</v>
      </c>
      <c r="AW6" s="169">
        <f t="shared" si="13"/>
        <v>1000</v>
      </c>
      <c r="AX6" s="170">
        <f t="shared" si="14"/>
        <v>0</v>
      </c>
      <c r="AY6" s="171">
        <f t="shared" si="15"/>
        <v>0</v>
      </c>
      <c r="AZ6" s="91"/>
      <c r="BA6" s="172">
        <f t="shared" si="16"/>
        <v>9</v>
      </c>
      <c r="BB6" s="173">
        <f t="shared" si="17"/>
        <v>3</v>
      </c>
      <c r="BC6" s="173">
        <f t="shared" si="18"/>
        <v>14</v>
      </c>
      <c r="BD6" s="174">
        <f t="shared" si="19"/>
        <v>10</v>
      </c>
      <c r="BE6" s="173">
        <f t="shared" si="20"/>
        <v>10</v>
      </c>
      <c r="BF6" s="173">
        <f t="shared" si="21"/>
        <v>9</v>
      </c>
      <c r="BG6" s="173">
        <f t="shared" si="22"/>
        <v>10</v>
      </c>
      <c r="BH6" s="173">
        <f t="shared" si="23"/>
        <v>0</v>
      </c>
      <c r="BI6" s="173">
        <f t="shared" si="24"/>
        <v>9</v>
      </c>
      <c r="BJ6" s="173">
        <f t="shared" si="25"/>
        <v>0</v>
      </c>
      <c r="BK6" s="173">
        <f t="shared" si="26"/>
        <v>0</v>
      </c>
      <c r="BL6" s="175">
        <f>SUM(BA6,BB6,BC6,BD6,BE6,BG6,BF6,BH6,BI6,BJ6,BK6)</f>
        <v>74</v>
      </c>
      <c r="BM6" s="169">
        <f>IF($AX$1&gt;7,(IF($AX$1=8,MIN(BA6:BH6),IF($AX$1=9,MIN(BA6:BI6),IF($AX$1=10,MIN(BA6:BJ6),IF($AX$1=11,MIN(BA6:BK6)))))),(IF($AX$1=4,MIN(BA6:BD6),IF($AX$1=5,MIN(BA6:BE6),IF($AX$1=6,MIN(BA6:BF6),IF($AX$1=7,MIN(BA6:BG6)))))))</f>
        <v>0</v>
      </c>
      <c r="BN6" s="169">
        <f>IF($AX$1&gt;7,(IF($AX$1=8,MAX(BA6:BH6),IF($AX$1=9,MAX(BA6:BI6),IF($AX$1=10,MAX(BA6:BJ6),IF($AX$1=11,MAX(BA6:BK6)))))),(IF($AX$1=4,MAX(BA6:BD6),IF($AX$1=5,MAX(BA6:BE6),IF($AX$1=6,MAX(BA6:BF6),IF($AX$1=7,MAX(BA6:BG6)))))))</f>
        <v>14</v>
      </c>
      <c r="BO6" s="176">
        <f t="shared" ref="BO6:BO18" si="28">SUM($BL6-$BM6)</f>
        <v>74</v>
      </c>
      <c r="BP6" s="97"/>
    </row>
    <row r="7" spans="1:68" ht="15" x14ac:dyDescent="0.2">
      <c r="A7" s="148">
        <v>3</v>
      </c>
      <c r="B7" s="149" t="s">
        <v>35</v>
      </c>
      <c r="C7" s="49" t="s">
        <v>3</v>
      </c>
      <c r="D7" s="150"/>
      <c r="E7" s="178">
        <f t="shared" ref="E7:E18" si="29">IF(G7=0,0,IF(G7+F7&lt;1000,1000,G7+F7))</f>
        <v>1030</v>
      </c>
      <c r="F7" s="152">
        <f t="shared" si="0"/>
        <v>30</v>
      </c>
      <c r="G7" s="153">
        <v>1000</v>
      </c>
      <c r="H7" s="154">
        <f t="shared" si="1"/>
        <v>22.68</v>
      </c>
      <c r="I7" s="155">
        <f t="shared" ref="I7:I18" si="30">IF(M7=0,0,G7-M7)</f>
        <v>0</v>
      </c>
      <c r="J7" s="156">
        <v>3</v>
      </c>
      <c r="K7" s="157">
        <v>14</v>
      </c>
      <c r="L7" s="158">
        <v>9</v>
      </c>
      <c r="M7" s="159">
        <f t="shared" si="2"/>
        <v>1000</v>
      </c>
      <c r="N7" s="235">
        <f t="shared" si="3"/>
        <v>83</v>
      </c>
      <c r="O7" s="160">
        <f t="shared" si="4"/>
        <v>80</v>
      </c>
      <c r="P7" s="161">
        <v>10</v>
      </c>
      <c r="Q7" s="162">
        <v>0</v>
      </c>
      <c r="R7" s="163">
        <v>8</v>
      </c>
      <c r="S7" s="164">
        <v>2</v>
      </c>
      <c r="T7" s="165">
        <v>2</v>
      </c>
      <c r="U7" s="166">
        <v>2</v>
      </c>
      <c r="V7" s="163">
        <v>4</v>
      </c>
      <c r="W7" s="166">
        <v>2</v>
      </c>
      <c r="X7" s="165">
        <v>1</v>
      </c>
      <c r="Y7" s="166">
        <v>2</v>
      </c>
      <c r="Z7" s="165">
        <v>9</v>
      </c>
      <c r="AA7" s="166">
        <v>2</v>
      </c>
      <c r="AB7" s="165">
        <v>5</v>
      </c>
      <c r="AC7" s="164">
        <v>2</v>
      </c>
      <c r="AD7" s="161">
        <v>7</v>
      </c>
      <c r="AE7" s="162">
        <v>0</v>
      </c>
      <c r="AF7" s="167">
        <v>13</v>
      </c>
      <c r="AG7" s="164">
        <v>2</v>
      </c>
      <c r="AH7" s="163">
        <v>99</v>
      </c>
      <c r="AI7" s="166">
        <v>0</v>
      </c>
      <c r="AJ7" s="163">
        <v>99</v>
      </c>
      <c r="AK7" s="166">
        <v>0</v>
      </c>
      <c r="AL7" s="137"/>
      <c r="AM7" s="138">
        <f t="shared" si="27"/>
        <v>14</v>
      </c>
      <c r="AN7" s="137"/>
      <c r="AO7" s="168">
        <f t="shared" si="5"/>
        <v>1000</v>
      </c>
      <c r="AP7" s="169">
        <f t="shared" si="6"/>
        <v>1000</v>
      </c>
      <c r="AQ7" s="170">
        <f t="shared" si="7"/>
        <v>1000</v>
      </c>
      <c r="AR7" s="169">
        <f t="shared" si="8"/>
        <v>1000</v>
      </c>
      <c r="AS7" s="170">
        <f t="shared" si="9"/>
        <v>1000</v>
      </c>
      <c r="AT7" s="170">
        <f t="shared" si="10"/>
        <v>1000</v>
      </c>
      <c r="AU7" s="170">
        <f t="shared" si="11"/>
        <v>1000</v>
      </c>
      <c r="AV7" s="170">
        <f t="shared" si="12"/>
        <v>1000</v>
      </c>
      <c r="AW7" s="169">
        <f t="shared" si="13"/>
        <v>1000</v>
      </c>
      <c r="AX7" s="170">
        <f t="shared" si="14"/>
        <v>0</v>
      </c>
      <c r="AY7" s="171">
        <f t="shared" si="15"/>
        <v>0</v>
      </c>
      <c r="AZ7" s="91"/>
      <c r="BA7" s="172">
        <f t="shared" si="16"/>
        <v>14</v>
      </c>
      <c r="BB7" s="173">
        <f t="shared" si="17"/>
        <v>6</v>
      </c>
      <c r="BC7" s="173">
        <f t="shared" si="18"/>
        <v>7</v>
      </c>
      <c r="BD7" s="174">
        <f t="shared" si="19"/>
        <v>10</v>
      </c>
      <c r="BE7" s="173">
        <f t="shared" si="20"/>
        <v>14</v>
      </c>
      <c r="BF7" s="173">
        <f t="shared" si="21"/>
        <v>9</v>
      </c>
      <c r="BG7" s="173">
        <f t="shared" si="22"/>
        <v>9</v>
      </c>
      <c r="BH7" s="173">
        <f t="shared" si="23"/>
        <v>11</v>
      </c>
      <c r="BI7" s="173">
        <f t="shared" si="24"/>
        <v>3</v>
      </c>
      <c r="BJ7" s="173">
        <f t="shared" si="25"/>
        <v>0</v>
      </c>
      <c r="BK7" s="173">
        <f t="shared" si="26"/>
        <v>0</v>
      </c>
      <c r="BL7" s="175">
        <f t="shared" ref="BL7:BL18" si="31">SUM(BA7,BB7,BC7,BD7,BE7,BG7,BF7,BH7,BI7,BJ7,BK7)</f>
        <v>83</v>
      </c>
      <c r="BM7" s="169">
        <f t="shared" ref="BM7:BM18" si="32">IF($AX$1&gt;7,(IF($AX$1=8,MIN(BA7:BH7),IF($AX$1=9,MIN(BA7:BI7),IF($AX$1=10,MIN(BA7:BJ7),IF($AX$1=11,MIN(BA7:BK7)))))),(IF($AX$1=4,MIN(BA7:BD7),IF($AX$1=5,MIN(BA7:BE7),IF($AX$1=6,MIN(BA7:BF7),IF($AX$1=7,MIN(BA7:BG7)))))))</f>
        <v>3</v>
      </c>
      <c r="BN7" s="169">
        <f t="shared" ref="BN7:BN18" si="33">IF($AX$1&gt;7,(IF($AX$1=8,MAX(BA7:BH7),IF($AX$1=9,MAX(BA7:BI7),IF($AX$1=10,MAX(BA7:BJ7),IF($AX$1=11,MAX(BA7:BK7)))))),(IF($AX$1=4,MAX(BA7:BD7),IF($AX$1=5,MAX(BA7:BE7),IF($AX$1=6,MAX(BA7:BF7),IF($AX$1=7,MAX(BA7:BG7)))))))</f>
        <v>14</v>
      </c>
      <c r="BO7" s="176">
        <f t="shared" si="28"/>
        <v>80</v>
      </c>
      <c r="BP7" s="97"/>
    </row>
    <row r="8" spans="1:68" ht="15" x14ac:dyDescent="0.2">
      <c r="A8" s="148">
        <v>4</v>
      </c>
      <c r="B8" s="149" t="s">
        <v>212</v>
      </c>
      <c r="C8" s="224" t="s">
        <v>17</v>
      </c>
      <c r="D8" s="150"/>
      <c r="E8" s="178">
        <f t="shared" si="29"/>
        <v>1000</v>
      </c>
      <c r="F8" s="152">
        <f t="shared" si="0"/>
        <v>0</v>
      </c>
      <c r="G8" s="153">
        <v>1000</v>
      </c>
      <c r="H8" s="154">
        <f t="shared" si="1"/>
        <v>21</v>
      </c>
      <c r="I8" s="155">
        <f t="shared" si="30"/>
        <v>0</v>
      </c>
      <c r="J8" s="156">
        <v>5</v>
      </c>
      <c r="K8" s="157">
        <v>10</v>
      </c>
      <c r="L8" s="158">
        <v>8</v>
      </c>
      <c r="M8" s="159">
        <f t="shared" si="2"/>
        <v>1000</v>
      </c>
      <c r="N8" s="155">
        <f t="shared" si="3"/>
        <v>77</v>
      </c>
      <c r="O8" s="160">
        <f t="shared" si="4"/>
        <v>77</v>
      </c>
      <c r="P8" s="161">
        <v>11</v>
      </c>
      <c r="Q8" s="162">
        <v>1</v>
      </c>
      <c r="R8" s="163">
        <v>1</v>
      </c>
      <c r="S8" s="164">
        <v>0</v>
      </c>
      <c r="T8" s="165">
        <v>99</v>
      </c>
      <c r="U8" s="166">
        <v>2</v>
      </c>
      <c r="V8" s="163">
        <v>3</v>
      </c>
      <c r="W8" s="166">
        <v>0</v>
      </c>
      <c r="X8" s="165">
        <v>5</v>
      </c>
      <c r="Y8" s="166">
        <v>0</v>
      </c>
      <c r="Z8" s="165">
        <v>13</v>
      </c>
      <c r="AA8" s="166">
        <v>2</v>
      </c>
      <c r="AB8" s="165">
        <v>2</v>
      </c>
      <c r="AC8" s="164">
        <v>2</v>
      </c>
      <c r="AD8" s="179">
        <v>10</v>
      </c>
      <c r="AE8" s="162">
        <v>1</v>
      </c>
      <c r="AF8" s="167">
        <v>8</v>
      </c>
      <c r="AG8" s="164">
        <v>2</v>
      </c>
      <c r="AH8" s="163">
        <v>99</v>
      </c>
      <c r="AI8" s="166">
        <v>0</v>
      </c>
      <c r="AJ8" s="163">
        <v>99</v>
      </c>
      <c r="AK8" s="166">
        <v>0</v>
      </c>
      <c r="AL8" s="137"/>
      <c r="AM8" s="138">
        <f t="shared" si="27"/>
        <v>10</v>
      </c>
      <c r="AN8" s="137"/>
      <c r="AO8" s="168">
        <f t="shared" si="5"/>
        <v>1000</v>
      </c>
      <c r="AP8" s="169">
        <f t="shared" si="6"/>
        <v>1000</v>
      </c>
      <c r="AQ8" s="170">
        <f t="shared" si="7"/>
        <v>0</v>
      </c>
      <c r="AR8" s="169">
        <f t="shared" si="8"/>
        <v>1000</v>
      </c>
      <c r="AS8" s="170">
        <f t="shared" si="9"/>
        <v>1000</v>
      </c>
      <c r="AT8" s="170">
        <f t="shared" si="10"/>
        <v>1000</v>
      </c>
      <c r="AU8" s="170">
        <f t="shared" si="11"/>
        <v>1000</v>
      </c>
      <c r="AV8" s="170">
        <f t="shared" si="12"/>
        <v>1000</v>
      </c>
      <c r="AW8" s="169">
        <f t="shared" si="13"/>
        <v>1000</v>
      </c>
      <c r="AX8" s="170">
        <f t="shared" si="14"/>
        <v>0</v>
      </c>
      <c r="AY8" s="171">
        <f t="shared" si="15"/>
        <v>0</v>
      </c>
      <c r="AZ8" s="91"/>
      <c r="BA8" s="172">
        <f t="shared" si="16"/>
        <v>10</v>
      </c>
      <c r="BB8" s="173">
        <f t="shared" si="17"/>
        <v>14</v>
      </c>
      <c r="BC8" s="173">
        <f t="shared" si="18"/>
        <v>0</v>
      </c>
      <c r="BD8" s="174">
        <f t="shared" si="19"/>
        <v>14</v>
      </c>
      <c r="BE8" s="173">
        <f t="shared" si="20"/>
        <v>9</v>
      </c>
      <c r="BF8" s="173">
        <f t="shared" si="21"/>
        <v>3</v>
      </c>
      <c r="BG8" s="173">
        <f t="shared" si="22"/>
        <v>7</v>
      </c>
      <c r="BH8" s="173">
        <f t="shared" si="23"/>
        <v>14</v>
      </c>
      <c r="BI8" s="173">
        <f t="shared" si="24"/>
        <v>6</v>
      </c>
      <c r="BJ8" s="173">
        <f t="shared" si="25"/>
        <v>0</v>
      </c>
      <c r="BK8" s="173">
        <f t="shared" si="26"/>
        <v>0</v>
      </c>
      <c r="BL8" s="175">
        <f t="shared" si="31"/>
        <v>77</v>
      </c>
      <c r="BM8" s="169">
        <f t="shared" si="32"/>
        <v>0</v>
      </c>
      <c r="BN8" s="169">
        <f t="shared" si="33"/>
        <v>14</v>
      </c>
      <c r="BO8" s="176">
        <f t="shared" si="28"/>
        <v>77</v>
      </c>
      <c r="BP8" s="97"/>
    </row>
    <row r="9" spans="1:68" ht="15" x14ac:dyDescent="0.2">
      <c r="A9" s="148">
        <v>5</v>
      </c>
      <c r="B9" s="149" t="s">
        <v>47</v>
      </c>
      <c r="C9" s="224" t="s">
        <v>17</v>
      </c>
      <c r="D9" s="150"/>
      <c r="E9" s="178">
        <f t="shared" si="29"/>
        <v>1000</v>
      </c>
      <c r="F9" s="152">
        <f t="shared" si="0"/>
        <v>0</v>
      </c>
      <c r="G9" s="153">
        <v>1000</v>
      </c>
      <c r="H9" s="154">
        <f t="shared" si="1"/>
        <v>17.64</v>
      </c>
      <c r="I9" s="155">
        <f t="shared" si="30"/>
        <v>0</v>
      </c>
      <c r="J9" s="156">
        <v>9</v>
      </c>
      <c r="K9" s="157">
        <v>9</v>
      </c>
      <c r="L9" s="158">
        <v>8</v>
      </c>
      <c r="M9" s="159">
        <f t="shared" si="2"/>
        <v>1000</v>
      </c>
      <c r="N9" s="155">
        <f t="shared" si="3"/>
        <v>89</v>
      </c>
      <c r="O9" s="160">
        <f t="shared" si="4"/>
        <v>89</v>
      </c>
      <c r="P9" s="161">
        <v>12</v>
      </c>
      <c r="Q9" s="162">
        <v>1</v>
      </c>
      <c r="R9" s="163">
        <v>99</v>
      </c>
      <c r="S9" s="164">
        <v>2</v>
      </c>
      <c r="T9" s="165">
        <v>10</v>
      </c>
      <c r="U9" s="166">
        <v>1</v>
      </c>
      <c r="V9" s="163">
        <v>9</v>
      </c>
      <c r="W9" s="166">
        <v>0</v>
      </c>
      <c r="X9" s="165">
        <v>4</v>
      </c>
      <c r="Y9" s="166">
        <v>2</v>
      </c>
      <c r="Z9" s="165">
        <v>2</v>
      </c>
      <c r="AA9" s="166">
        <v>2</v>
      </c>
      <c r="AB9" s="165">
        <v>3</v>
      </c>
      <c r="AC9" s="164">
        <v>0</v>
      </c>
      <c r="AD9" s="161">
        <v>1</v>
      </c>
      <c r="AE9" s="162">
        <v>0</v>
      </c>
      <c r="AF9" s="167">
        <v>7</v>
      </c>
      <c r="AG9" s="164">
        <v>1</v>
      </c>
      <c r="AH9" s="163">
        <v>99</v>
      </c>
      <c r="AI9" s="166">
        <v>0</v>
      </c>
      <c r="AJ9" s="163">
        <v>99</v>
      </c>
      <c r="AK9" s="166">
        <v>0</v>
      </c>
      <c r="AL9" s="137"/>
      <c r="AM9" s="138">
        <f t="shared" si="27"/>
        <v>9</v>
      </c>
      <c r="AN9" s="137"/>
      <c r="AO9" s="168">
        <f t="shared" si="5"/>
        <v>1000</v>
      </c>
      <c r="AP9" s="169">
        <f t="shared" si="6"/>
        <v>0</v>
      </c>
      <c r="AQ9" s="170">
        <f t="shared" si="7"/>
        <v>1000</v>
      </c>
      <c r="AR9" s="169">
        <f t="shared" si="8"/>
        <v>1000</v>
      </c>
      <c r="AS9" s="170">
        <f t="shared" si="9"/>
        <v>1000</v>
      </c>
      <c r="AT9" s="170">
        <f t="shared" si="10"/>
        <v>1000</v>
      </c>
      <c r="AU9" s="170">
        <f t="shared" si="11"/>
        <v>1000</v>
      </c>
      <c r="AV9" s="170">
        <f t="shared" si="12"/>
        <v>1000</v>
      </c>
      <c r="AW9" s="169">
        <f t="shared" si="13"/>
        <v>1000</v>
      </c>
      <c r="AX9" s="170">
        <f t="shared" si="14"/>
        <v>0</v>
      </c>
      <c r="AY9" s="171">
        <f t="shared" si="15"/>
        <v>0</v>
      </c>
      <c r="AZ9" s="91"/>
      <c r="BA9" s="172">
        <f t="shared" si="16"/>
        <v>10</v>
      </c>
      <c r="BB9" s="173">
        <f t="shared" si="17"/>
        <v>0</v>
      </c>
      <c r="BC9" s="173">
        <f t="shared" si="18"/>
        <v>14</v>
      </c>
      <c r="BD9" s="174">
        <f t="shared" si="19"/>
        <v>9</v>
      </c>
      <c r="BE9" s="173">
        <f t="shared" si="20"/>
        <v>10</v>
      </c>
      <c r="BF9" s="173">
        <f t="shared" si="21"/>
        <v>7</v>
      </c>
      <c r="BG9" s="173">
        <f t="shared" si="22"/>
        <v>14</v>
      </c>
      <c r="BH9" s="173">
        <f t="shared" si="23"/>
        <v>14</v>
      </c>
      <c r="BI9" s="173">
        <f t="shared" si="24"/>
        <v>11</v>
      </c>
      <c r="BJ9" s="173">
        <f t="shared" si="25"/>
        <v>0</v>
      </c>
      <c r="BK9" s="173">
        <f t="shared" si="26"/>
        <v>0</v>
      </c>
      <c r="BL9" s="175">
        <f t="shared" si="31"/>
        <v>89</v>
      </c>
      <c r="BM9" s="169">
        <f t="shared" si="32"/>
        <v>0</v>
      </c>
      <c r="BN9" s="169">
        <f t="shared" si="33"/>
        <v>14</v>
      </c>
      <c r="BO9" s="176">
        <f t="shared" si="28"/>
        <v>89</v>
      </c>
      <c r="BP9" s="97"/>
    </row>
    <row r="10" spans="1:68" ht="15" x14ac:dyDescent="0.2">
      <c r="A10" s="148">
        <v>6</v>
      </c>
      <c r="B10" s="149" t="s">
        <v>42</v>
      </c>
      <c r="C10" s="224" t="s">
        <v>17</v>
      </c>
      <c r="D10" s="150"/>
      <c r="E10" s="178">
        <f t="shared" si="29"/>
        <v>1000</v>
      </c>
      <c r="F10" s="152">
        <f t="shared" si="0"/>
        <v>0</v>
      </c>
      <c r="G10" s="153">
        <v>1000</v>
      </c>
      <c r="H10" s="154">
        <f t="shared" si="1"/>
        <v>16.8</v>
      </c>
      <c r="I10" s="155">
        <f t="shared" si="30"/>
        <v>0</v>
      </c>
      <c r="J10" s="156">
        <v>10</v>
      </c>
      <c r="K10" s="157">
        <v>9</v>
      </c>
      <c r="L10" s="158">
        <v>8</v>
      </c>
      <c r="M10" s="159">
        <f t="shared" si="2"/>
        <v>1000</v>
      </c>
      <c r="N10" s="155">
        <f t="shared" si="3"/>
        <v>74</v>
      </c>
      <c r="O10" s="160">
        <f t="shared" si="4"/>
        <v>74</v>
      </c>
      <c r="P10" s="161">
        <v>13</v>
      </c>
      <c r="Q10" s="162">
        <v>2</v>
      </c>
      <c r="R10" s="163">
        <v>9</v>
      </c>
      <c r="S10" s="164">
        <v>2</v>
      </c>
      <c r="T10" s="165">
        <v>1</v>
      </c>
      <c r="U10" s="166">
        <v>0</v>
      </c>
      <c r="V10" s="163">
        <v>7</v>
      </c>
      <c r="W10" s="166">
        <v>1</v>
      </c>
      <c r="X10" s="165">
        <v>10</v>
      </c>
      <c r="Y10" s="166">
        <v>0</v>
      </c>
      <c r="Z10" s="165">
        <v>8</v>
      </c>
      <c r="AA10" s="166">
        <v>0</v>
      </c>
      <c r="AB10" s="165">
        <v>99</v>
      </c>
      <c r="AC10" s="164">
        <v>2</v>
      </c>
      <c r="AD10" s="179">
        <v>11</v>
      </c>
      <c r="AE10" s="162">
        <v>0</v>
      </c>
      <c r="AF10" s="167">
        <v>2</v>
      </c>
      <c r="AG10" s="164">
        <v>2</v>
      </c>
      <c r="AH10" s="163">
        <v>99</v>
      </c>
      <c r="AI10" s="166">
        <v>0</v>
      </c>
      <c r="AJ10" s="163">
        <v>99</v>
      </c>
      <c r="AK10" s="166">
        <v>0</v>
      </c>
      <c r="AL10" s="137"/>
      <c r="AM10" s="138">
        <f t="shared" si="27"/>
        <v>9</v>
      </c>
      <c r="AN10" s="137"/>
      <c r="AO10" s="168">
        <f t="shared" si="5"/>
        <v>1000</v>
      </c>
      <c r="AP10" s="169">
        <f t="shared" si="6"/>
        <v>1000</v>
      </c>
      <c r="AQ10" s="170">
        <f t="shared" si="7"/>
        <v>1000</v>
      </c>
      <c r="AR10" s="169">
        <f t="shared" si="8"/>
        <v>1000</v>
      </c>
      <c r="AS10" s="170">
        <f t="shared" si="9"/>
        <v>1000</v>
      </c>
      <c r="AT10" s="170">
        <f t="shared" si="10"/>
        <v>1000</v>
      </c>
      <c r="AU10" s="170">
        <f t="shared" si="11"/>
        <v>0</v>
      </c>
      <c r="AV10" s="170">
        <f t="shared" si="12"/>
        <v>1000</v>
      </c>
      <c r="AW10" s="169">
        <f t="shared" si="13"/>
        <v>1000</v>
      </c>
      <c r="AX10" s="170">
        <f t="shared" si="14"/>
        <v>0</v>
      </c>
      <c r="AY10" s="171">
        <f t="shared" si="15"/>
        <v>0</v>
      </c>
      <c r="AZ10" s="91"/>
      <c r="BA10" s="172">
        <f t="shared" si="16"/>
        <v>3</v>
      </c>
      <c r="BB10" s="173">
        <f t="shared" si="17"/>
        <v>9</v>
      </c>
      <c r="BC10" s="173">
        <f t="shared" si="18"/>
        <v>14</v>
      </c>
      <c r="BD10" s="174">
        <f t="shared" si="19"/>
        <v>11</v>
      </c>
      <c r="BE10" s="173">
        <f t="shared" si="20"/>
        <v>14</v>
      </c>
      <c r="BF10" s="173">
        <f t="shared" si="21"/>
        <v>6</v>
      </c>
      <c r="BG10" s="173">
        <f t="shared" si="22"/>
        <v>0</v>
      </c>
      <c r="BH10" s="173">
        <f t="shared" si="23"/>
        <v>10</v>
      </c>
      <c r="BI10" s="173">
        <f t="shared" si="24"/>
        <v>7</v>
      </c>
      <c r="BJ10" s="173">
        <f t="shared" si="25"/>
        <v>0</v>
      </c>
      <c r="BK10" s="173">
        <f t="shared" si="26"/>
        <v>0</v>
      </c>
      <c r="BL10" s="175">
        <f t="shared" si="31"/>
        <v>74</v>
      </c>
      <c r="BM10" s="169">
        <f t="shared" si="32"/>
        <v>0</v>
      </c>
      <c r="BN10" s="169">
        <f t="shared" si="33"/>
        <v>14</v>
      </c>
      <c r="BO10" s="176">
        <f t="shared" si="28"/>
        <v>74</v>
      </c>
      <c r="BP10" s="97"/>
    </row>
    <row r="11" spans="1:68" ht="15" x14ac:dyDescent="0.2">
      <c r="A11" s="148">
        <v>7</v>
      </c>
      <c r="B11" s="149" t="s">
        <v>50</v>
      </c>
      <c r="C11" s="224" t="s">
        <v>17</v>
      </c>
      <c r="D11" s="150"/>
      <c r="E11" s="178">
        <f t="shared" si="29"/>
        <v>1010</v>
      </c>
      <c r="F11" s="152">
        <f t="shared" si="0"/>
        <v>10</v>
      </c>
      <c r="G11" s="153">
        <v>1000</v>
      </c>
      <c r="H11" s="154">
        <f t="shared" si="1"/>
        <v>21.84</v>
      </c>
      <c r="I11" s="155">
        <f t="shared" si="30"/>
        <v>0</v>
      </c>
      <c r="J11" s="156">
        <v>4</v>
      </c>
      <c r="K11" s="157">
        <v>11</v>
      </c>
      <c r="L11" s="158">
        <v>8</v>
      </c>
      <c r="M11" s="159">
        <f t="shared" si="2"/>
        <v>1000</v>
      </c>
      <c r="N11" s="155">
        <f t="shared" si="3"/>
        <v>85</v>
      </c>
      <c r="O11" s="160">
        <f t="shared" si="4"/>
        <v>85</v>
      </c>
      <c r="P11" s="161">
        <v>99</v>
      </c>
      <c r="Q11" s="162">
        <v>2</v>
      </c>
      <c r="R11" s="163">
        <v>10</v>
      </c>
      <c r="S11" s="164">
        <v>0</v>
      </c>
      <c r="T11" s="165">
        <v>12</v>
      </c>
      <c r="U11" s="166">
        <v>2</v>
      </c>
      <c r="V11" s="163">
        <v>6</v>
      </c>
      <c r="W11" s="166">
        <v>1</v>
      </c>
      <c r="X11" s="165">
        <v>9</v>
      </c>
      <c r="Y11" s="166">
        <v>1</v>
      </c>
      <c r="Z11" s="165">
        <v>1</v>
      </c>
      <c r="AA11" s="166">
        <v>0</v>
      </c>
      <c r="AB11" s="165">
        <v>8</v>
      </c>
      <c r="AC11" s="164">
        <v>2</v>
      </c>
      <c r="AD11" s="180">
        <v>3</v>
      </c>
      <c r="AE11" s="162">
        <v>2</v>
      </c>
      <c r="AF11" s="167">
        <v>5</v>
      </c>
      <c r="AG11" s="164">
        <v>1</v>
      </c>
      <c r="AH11" s="163">
        <v>99</v>
      </c>
      <c r="AI11" s="166">
        <v>0</v>
      </c>
      <c r="AJ11" s="163">
        <v>99</v>
      </c>
      <c r="AK11" s="166">
        <v>0</v>
      </c>
      <c r="AL11" s="137"/>
      <c r="AM11" s="138">
        <f t="shared" si="27"/>
        <v>11</v>
      </c>
      <c r="AN11" s="137"/>
      <c r="AO11" s="168">
        <f t="shared" si="5"/>
        <v>0</v>
      </c>
      <c r="AP11" s="169">
        <f t="shared" si="6"/>
        <v>1000</v>
      </c>
      <c r="AQ11" s="170">
        <f t="shared" si="7"/>
        <v>1000</v>
      </c>
      <c r="AR11" s="169">
        <f t="shared" si="8"/>
        <v>1000</v>
      </c>
      <c r="AS11" s="170">
        <f t="shared" si="9"/>
        <v>1000</v>
      </c>
      <c r="AT11" s="170">
        <f t="shared" si="10"/>
        <v>1000</v>
      </c>
      <c r="AU11" s="170">
        <f t="shared" si="11"/>
        <v>1000</v>
      </c>
      <c r="AV11" s="170">
        <f t="shared" si="12"/>
        <v>1000</v>
      </c>
      <c r="AW11" s="169">
        <f t="shared" si="13"/>
        <v>1000</v>
      </c>
      <c r="AX11" s="170">
        <f t="shared" si="14"/>
        <v>0</v>
      </c>
      <c r="AY11" s="171">
        <f t="shared" si="15"/>
        <v>0</v>
      </c>
      <c r="AZ11" s="91"/>
      <c r="BA11" s="172">
        <f t="shared" si="16"/>
        <v>0</v>
      </c>
      <c r="BB11" s="173">
        <f t="shared" si="17"/>
        <v>14</v>
      </c>
      <c r="BC11" s="173">
        <f t="shared" si="18"/>
        <v>10</v>
      </c>
      <c r="BD11" s="174">
        <f t="shared" si="19"/>
        <v>9</v>
      </c>
      <c r="BE11" s="173">
        <f t="shared" si="20"/>
        <v>9</v>
      </c>
      <c r="BF11" s="173">
        <f t="shared" si="21"/>
        <v>14</v>
      </c>
      <c r="BG11" s="173">
        <f t="shared" si="22"/>
        <v>6</v>
      </c>
      <c r="BH11" s="173">
        <f t="shared" si="23"/>
        <v>14</v>
      </c>
      <c r="BI11" s="173">
        <f t="shared" si="24"/>
        <v>9</v>
      </c>
      <c r="BJ11" s="173">
        <f t="shared" si="25"/>
        <v>0</v>
      </c>
      <c r="BK11" s="173">
        <f t="shared" si="26"/>
        <v>0</v>
      </c>
      <c r="BL11" s="175">
        <f t="shared" si="31"/>
        <v>85</v>
      </c>
      <c r="BM11" s="169">
        <f t="shared" si="32"/>
        <v>0</v>
      </c>
      <c r="BN11" s="169">
        <f t="shared" si="33"/>
        <v>14</v>
      </c>
      <c r="BO11" s="176">
        <f t="shared" si="28"/>
        <v>85</v>
      </c>
      <c r="BP11" s="97"/>
    </row>
    <row r="12" spans="1:68" ht="15" x14ac:dyDescent="0.2">
      <c r="A12" s="148">
        <v>8</v>
      </c>
      <c r="B12" s="149" t="s">
        <v>126</v>
      </c>
      <c r="C12" s="224" t="s">
        <v>17</v>
      </c>
      <c r="D12" s="181"/>
      <c r="E12" s="178">
        <f t="shared" si="29"/>
        <v>1000</v>
      </c>
      <c r="F12" s="152">
        <f t="shared" si="0"/>
        <v>0</v>
      </c>
      <c r="G12" s="153">
        <v>1000</v>
      </c>
      <c r="H12" s="154">
        <f t="shared" si="1"/>
        <v>15.12</v>
      </c>
      <c r="I12" s="155">
        <f t="shared" si="30"/>
        <v>0</v>
      </c>
      <c r="J12" s="156">
        <v>12</v>
      </c>
      <c r="K12" s="157">
        <v>6</v>
      </c>
      <c r="L12" s="158">
        <v>8</v>
      </c>
      <c r="M12" s="159">
        <f t="shared" si="2"/>
        <v>1000</v>
      </c>
      <c r="N12" s="155">
        <f t="shared" si="3"/>
        <v>81</v>
      </c>
      <c r="O12" s="160">
        <f t="shared" si="4"/>
        <v>81</v>
      </c>
      <c r="P12" s="161">
        <v>1</v>
      </c>
      <c r="Q12" s="162">
        <v>0</v>
      </c>
      <c r="R12" s="163">
        <v>3</v>
      </c>
      <c r="S12" s="164">
        <v>0</v>
      </c>
      <c r="T12" s="165">
        <v>13</v>
      </c>
      <c r="U12" s="166">
        <v>2</v>
      </c>
      <c r="V12" s="163">
        <v>11</v>
      </c>
      <c r="W12" s="166">
        <v>0</v>
      </c>
      <c r="X12" s="165">
        <v>99</v>
      </c>
      <c r="Y12" s="166">
        <v>2</v>
      </c>
      <c r="Z12" s="165">
        <v>6</v>
      </c>
      <c r="AA12" s="166">
        <v>2</v>
      </c>
      <c r="AB12" s="165">
        <v>7</v>
      </c>
      <c r="AC12" s="164">
        <v>0</v>
      </c>
      <c r="AD12" s="180">
        <v>12</v>
      </c>
      <c r="AE12" s="162">
        <v>0</v>
      </c>
      <c r="AF12" s="167">
        <v>4</v>
      </c>
      <c r="AG12" s="164">
        <v>0</v>
      </c>
      <c r="AH12" s="163">
        <v>99</v>
      </c>
      <c r="AI12" s="166">
        <v>0</v>
      </c>
      <c r="AJ12" s="163">
        <v>99</v>
      </c>
      <c r="AK12" s="166">
        <v>0</v>
      </c>
      <c r="AL12" s="137"/>
      <c r="AM12" s="138">
        <f t="shared" si="27"/>
        <v>6</v>
      </c>
      <c r="AN12" s="137"/>
      <c r="AO12" s="168">
        <f t="shared" si="5"/>
        <v>1000</v>
      </c>
      <c r="AP12" s="169">
        <f t="shared" si="6"/>
        <v>1000</v>
      </c>
      <c r="AQ12" s="170">
        <f t="shared" si="7"/>
        <v>1000</v>
      </c>
      <c r="AR12" s="169">
        <f t="shared" si="8"/>
        <v>1000</v>
      </c>
      <c r="AS12" s="170">
        <f t="shared" si="9"/>
        <v>0</v>
      </c>
      <c r="AT12" s="170">
        <f t="shared" si="10"/>
        <v>1000</v>
      </c>
      <c r="AU12" s="170">
        <f t="shared" si="11"/>
        <v>1000</v>
      </c>
      <c r="AV12" s="170">
        <f t="shared" si="12"/>
        <v>1000</v>
      </c>
      <c r="AW12" s="169">
        <f t="shared" si="13"/>
        <v>1000</v>
      </c>
      <c r="AX12" s="170">
        <f t="shared" si="14"/>
        <v>0</v>
      </c>
      <c r="AY12" s="171">
        <f t="shared" si="15"/>
        <v>0</v>
      </c>
      <c r="AZ12" s="91"/>
      <c r="BA12" s="172">
        <f t="shared" si="16"/>
        <v>14</v>
      </c>
      <c r="BB12" s="173">
        <f t="shared" si="17"/>
        <v>14</v>
      </c>
      <c r="BC12" s="173">
        <f t="shared" si="18"/>
        <v>3</v>
      </c>
      <c r="BD12" s="174">
        <f t="shared" si="19"/>
        <v>10</v>
      </c>
      <c r="BE12" s="173">
        <f t="shared" si="20"/>
        <v>0</v>
      </c>
      <c r="BF12" s="173">
        <f t="shared" si="21"/>
        <v>9</v>
      </c>
      <c r="BG12" s="173">
        <f t="shared" si="22"/>
        <v>11</v>
      </c>
      <c r="BH12" s="173">
        <f t="shared" si="23"/>
        <v>10</v>
      </c>
      <c r="BI12" s="173">
        <f t="shared" si="24"/>
        <v>10</v>
      </c>
      <c r="BJ12" s="173">
        <f t="shared" si="25"/>
        <v>0</v>
      </c>
      <c r="BK12" s="173">
        <f t="shared" si="26"/>
        <v>0</v>
      </c>
      <c r="BL12" s="175">
        <f t="shared" si="31"/>
        <v>81</v>
      </c>
      <c r="BM12" s="169">
        <f t="shared" si="32"/>
        <v>0</v>
      </c>
      <c r="BN12" s="169">
        <f t="shared" si="33"/>
        <v>14</v>
      </c>
      <c r="BO12" s="176">
        <f t="shared" si="28"/>
        <v>81</v>
      </c>
      <c r="BP12" s="97"/>
    </row>
    <row r="13" spans="1:68" ht="15" x14ac:dyDescent="0.2">
      <c r="A13" s="148">
        <v>9</v>
      </c>
      <c r="B13" s="149" t="s">
        <v>52</v>
      </c>
      <c r="C13" s="224" t="s">
        <v>17</v>
      </c>
      <c r="D13" s="181"/>
      <c r="E13" s="178">
        <f t="shared" si="29"/>
        <v>1000</v>
      </c>
      <c r="F13" s="152">
        <f t="shared" si="0"/>
        <v>0</v>
      </c>
      <c r="G13" s="153">
        <v>1000</v>
      </c>
      <c r="H13" s="154">
        <f t="shared" si="1"/>
        <v>18.48</v>
      </c>
      <c r="I13" s="155">
        <f t="shared" si="30"/>
        <v>0</v>
      </c>
      <c r="J13" s="156">
        <v>8</v>
      </c>
      <c r="K13" s="157">
        <v>9</v>
      </c>
      <c r="L13" s="158">
        <v>9</v>
      </c>
      <c r="M13" s="159">
        <f t="shared" si="2"/>
        <v>1000</v>
      </c>
      <c r="N13" s="155">
        <f t="shared" si="3"/>
        <v>91</v>
      </c>
      <c r="O13" s="160">
        <f t="shared" si="4"/>
        <v>88</v>
      </c>
      <c r="P13" s="161">
        <v>2</v>
      </c>
      <c r="Q13" s="162">
        <v>2</v>
      </c>
      <c r="R13" s="163">
        <v>6</v>
      </c>
      <c r="S13" s="164">
        <v>0</v>
      </c>
      <c r="T13" s="165">
        <v>11</v>
      </c>
      <c r="U13" s="166">
        <v>2</v>
      </c>
      <c r="V13" s="163">
        <v>5</v>
      </c>
      <c r="W13" s="166">
        <v>2</v>
      </c>
      <c r="X13" s="165">
        <v>7</v>
      </c>
      <c r="Y13" s="166">
        <v>1</v>
      </c>
      <c r="Z13" s="165">
        <v>3</v>
      </c>
      <c r="AA13" s="166">
        <v>0</v>
      </c>
      <c r="AB13" s="165">
        <v>1</v>
      </c>
      <c r="AC13" s="164">
        <v>0</v>
      </c>
      <c r="AD13" s="180">
        <v>13</v>
      </c>
      <c r="AE13" s="162">
        <v>2</v>
      </c>
      <c r="AF13" s="167">
        <v>10</v>
      </c>
      <c r="AG13" s="164">
        <v>0</v>
      </c>
      <c r="AH13" s="163">
        <v>99</v>
      </c>
      <c r="AI13" s="166">
        <v>0</v>
      </c>
      <c r="AJ13" s="163">
        <v>99</v>
      </c>
      <c r="AK13" s="166">
        <v>0</v>
      </c>
      <c r="AL13" s="137"/>
      <c r="AM13" s="138">
        <f t="shared" si="27"/>
        <v>9</v>
      </c>
      <c r="AN13" s="137"/>
      <c r="AO13" s="168">
        <f t="shared" si="5"/>
        <v>1000</v>
      </c>
      <c r="AP13" s="169">
        <f t="shared" si="6"/>
        <v>1000</v>
      </c>
      <c r="AQ13" s="170">
        <f t="shared" si="7"/>
        <v>1000</v>
      </c>
      <c r="AR13" s="169">
        <f t="shared" si="8"/>
        <v>1000</v>
      </c>
      <c r="AS13" s="170">
        <f t="shared" si="9"/>
        <v>1000</v>
      </c>
      <c r="AT13" s="170">
        <f t="shared" si="10"/>
        <v>1000</v>
      </c>
      <c r="AU13" s="170">
        <f t="shared" si="11"/>
        <v>1000</v>
      </c>
      <c r="AV13" s="170">
        <f t="shared" si="12"/>
        <v>1000</v>
      </c>
      <c r="AW13" s="169">
        <f t="shared" si="13"/>
        <v>1000</v>
      </c>
      <c r="AX13" s="170">
        <f t="shared" si="14"/>
        <v>0</v>
      </c>
      <c r="AY13" s="171">
        <f t="shared" si="15"/>
        <v>0</v>
      </c>
      <c r="AZ13" s="91"/>
      <c r="BA13" s="172">
        <f t="shared" si="16"/>
        <v>7</v>
      </c>
      <c r="BB13" s="173">
        <f t="shared" si="17"/>
        <v>9</v>
      </c>
      <c r="BC13" s="173">
        <f t="shared" si="18"/>
        <v>10</v>
      </c>
      <c r="BD13" s="174">
        <f t="shared" si="19"/>
        <v>9</v>
      </c>
      <c r="BE13" s="173">
        <f t="shared" si="20"/>
        <v>11</v>
      </c>
      <c r="BF13" s="173">
        <f t="shared" si="21"/>
        <v>14</v>
      </c>
      <c r="BG13" s="173">
        <f t="shared" si="22"/>
        <v>14</v>
      </c>
      <c r="BH13" s="173">
        <f t="shared" si="23"/>
        <v>3</v>
      </c>
      <c r="BI13" s="173">
        <f t="shared" si="24"/>
        <v>14</v>
      </c>
      <c r="BJ13" s="173">
        <f t="shared" si="25"/>
        <v>0</v>
      </c>
      <c r="BK13" s="173">
        <f t="shared" si="26"/>
        <v>0</v>
      </c>
      <c r="BL13" s="175">
        <f t="shared" si="31"/>
        <v>91</v>
      </c>
      <c r="BM13" s="169">
        <f t="shared" si="32"/>
        <v>3</v>
      </c>
      <c r="BN13" s="169">
        <f t="shared" si="33"/>
        <v>14</v>
      </c>
      <c r="BO13" s="176">
        <f t="shared" si="28"/>
        <v>88</v>
      </c>
      <c r="BP13" s="97"/>
    </row>
    <row r="14" spans="1:68" ht="15" x14ac:dyDescent="0.2">
      <c r="A14" s="148">
        <v>10</v>
      </c>
      <c r="B14" s="149" t="s">
        <v>33</v>
      </c>
      <c r="C14" s="224" t="s">
        <v>32</v>
      </c>
      <c r="D14" s="181"/>
      <c r="E14" s="178">
        <f t="shared" si="29"/>
        <v>1030</v>
      </c>
      <c r="F14" s="152">
        <f t="shared" si="0"/>
        <v>30</v>
      </c>
      <c r="G14" s="153">
        <v>1000</v>
      </c>
      <c r="H14" s="154">
        <f t="shared" si="1"/>
        <v>24.36</v>
      </c>
      <c r="I14" s="155">
        <f t="shared" si="30"/>
        <v>0</v>
      </c>
      <c r="J14" s="156">
        <v>1</v>
      </c>
      <c r="K14" s="157">
        <v>14</v>
      </c>
      <c r="L14" s="158">
        <v>9</v>
      </c>
      <c r="M14" s="159">
        <f t="shared" si="2"/>
        <v>1000</v>
      </c>
      <c r="N14" s="235">
        <f t="shared" si="3"/>
        <v>96</v>
      </c>
      <c r="O14" s="160">
        <f t="shared" si="4"/>
        <v>87</v>
      </c>
      <c r="P14" s="161">
        <v>3</v>
      </c>
      <c r="Q14" s="162">
        <v>2</v>
      </c>
      <c r="R14" s="163">
        <v>7</v>
      </c>
      <c r="S14" s="164">
        <v>2</v>
      </c>
      <c r="T14" s="165">
        <v>5</v>
      </c>
      <c r="U14" s="166">
        <v>1</v>
      </c>
      <c r="V14" s="163">
        <v>1</v>
      </c>
      <c r="W14" s="166">
        <v>0</v>
      </c>
      <c r="X14" s="165">
        <v>6</v>
      </c>
      <c r="Y14" s="166">
        <v>2</v>
      </c>
      <c r="Z14" s="165">
        <v>11</v>
      </c>
      <c r="AA14" s="166">
        <v>2</v>
      </c>
      <c r="AB14" s="165">
        <v>12</v>
      </c>
      <c r="AC14" s="164">
        <v>2</v>
      </c>
      <c r="AD14" s="161">
        <v>4</v>
      </c>
      <c r="AE14" s="162">
        <v>1</v>
      </c>
      <c r="AF14" s="167">
        <v>9</v>
      </c>
      <c r="AG14" s="164">
        <v>2</v>
      </c>
      <c r="AH14" s="163">
        <v>99</v>
      </c>
      <c r="AI14" s="166">
        <v>0</v>
      </c>
      <c r="AJ14" s="163">
        <v>99</v>
      </c>
      <c r="AK14" s="166">
        <v>0</v>
      </c>
      <c r="AL14" s="137"/>
      <c r="AM14" s="138">
        <f t="shared" si="27"/>
        <v>14</v>
      </c>
      <c r="AN14" s="137"/>
      <c r="AO14" s="168">
        <f t="shared" si="5"/>
        <v>1000</v>
      </c>
      <c r="AP14" s="169">
        <f t="shared" si="6"/>
        <v>1000</v>
      </c>
      <c r="AQ14" s="170">
        <f t="shared" si="7"/>
        <v>1000</v>
      </c>
      <c r="AR14" s="169">
        <f t="shared" si="8"/>
        <v>1000</v>
      </c>
      <c r="AS14" s="170">
        <f t="shared" si="9"/>
        <v>1000</v>
      </c>
      <c r="AT14" s="170">
        <f t="shared" si="10"/>
        <v>1000</v>
      </c>
      <c r="AU14" s="170">
        <f t="shared" si="11"/>
        <v>1000</v>
      </c>
      <c r="AV14" s="170">
        <f t="shared" si="12"/>
        <v>1000</v>
      </c>
      <c r="AW14" s="169">
        <f t="shared" si="13"/>
        <v>1000</v>
      </c>
      <c r="AX14" s="170">
        <f t="shared" si="14"/>
        <v>0</v>
      </c>
      <c r="AY14" s="171">
        <f t="shared" si="15"/>
        <v>0</v>
      </c>
      <c r="AZ14" s="91"/>
      <c r="BA14" s="172">
        <f t="shared" si="16"/>
        <v>14</v>
      </c>
      <c r="BB14" s="173">
        <f t="shared" si="17"/>
        <v>11</v>
      </c>
      <c r="BC14" s="173">
        <f t="shared" si="18"/>
        <v>9</v>
      </c>
      <c r="BD14" s="174">
        <f t="shared" si="19"/>
        <v>14</v>
      </c>
      <c r="BE14" s="173">
        <f t="shared" si="20"/>
        <v>9</v>
      </c>
      <c r="BF14" s="173">
        <f t="shared" si="21"/>
        <v>10</v>
      </c>
      <c r="BG14" s="173">
        <f t="shared" si="22"/>
        <v>10</v>
      </c>
      <c r="BH14" s="173">
        <f t="shared" si="23"/>
        <v>10</v>
      </c>
      <c r="BI14" s="173">
        <f t="shared" si="24"/>
        <v>9</v>
      </c>
      <c r="BJ14" s="173">
        <f t="shared" si="25"/>
        <v>0</v>
      </c>
      <c r="BK14" s="173">
        <f t="shared" si="26"/>
        <v>0</v>
      </c>
      <c r="BL14" s="175">
        <f t="shared" si="31"/>
        <v>96</v>
      </c>
      <c r="BM14" s="169">
        <f t="shared" si="32"/>
        <v>9</v>
      </c>
      <c r="BN14" s="169">
        <f t="shared" si="33"/>
        <v>14</v>
      </c>
      <c r="BO14" s="176">
        <f t="shared" si="28"/>
        <v>87</v>
      </c>
      <c r="BP14" s="97"/>
    </row>
    <row r="15" spans="1:68" ht="15" x14ac:dyDescent="0.2">
      <c r="A15" s="148">
        <v>11</v>
      </c>
      <c r="B15" s="149" t="s">
        <v>90</v>
      </c>
      <c r="C15" s="49" t="s">
        <v>89</v>
      </c>
      <c r="D15" s="181"/>
      <c r="E15" s="178">
        <f t="shared" si="29"/>
        <v>1000</v>
      </c>
      <c r="F15" s="152">
        <f t="shared" si="0"/>
        <v>0</v>
      </c>
      <c r="G15" s="153">
        <v>1000</v>
      </c>
      <c r="H15" s="154">
        <f t="shared" si="1"/>
        <v>19.32</v>
      </c>
      <c r="I15" s="155">
        <f t="shared" si="30"/>
        <v>0</v>
      </c>
      <c r="J15" s="156">
        <v>7</v>
      </c>
      <c r="K15" s="157">
        <v>10</v>
      </c>
      <c r="L15" s="158">
        <v>8</v>
      </c>
      <c r="M15" s="159">
        <f t="shared" si="2"/>
        <v>1000</v>
      </c>
      <c r="N15" s="155">
        <f t="shared" si="3"/>
        <v>68</v>
      </c>
      <c r="O15" s="160">
        <f t="shared" si="4"/>
        <v>68</v>
      </c>
      <c r="P15" s="161">
        <v>4</v>
      </c>
      <c r="Q15" s="162">
        <v>1</v>
      </c>
      <c r="R15" s="163">
        <v>12</v>
      </c>
      <c r="S15" s="164">
        <v>1</v>
      </c>
      <c r="T15" s="165">
        <v>9</v>
      </c>
      <c r="U15" s="166">
        <v>0</v>
      </c>
      <c r="V15" s="163">
        <v>8</v>
      </c>
      <c r="W15" s="166">
        <v>2</v>
      </c>
      <c r="X15" s="165">
        <v>2</v>
      </c>
      <c r="Y15" s="166">
        <v>1</v>
      </c>
      <c r="Z15" s="165">
        <v>10</v>
      </c>
      <c r="AA15" s="166">
        <v>0</v>
      </c>
      <c r="AB15" s="165">
        <v>13</v>
      </c>
      <c r="AC15" s="164">
        <v>1</v>
      </c>
      <c r="AD15" s="179">
        <v>6</v>
      </c>
      <c r="AE15" s="162">
        <v>2</v>
      </c>
      <c r="AF15" s="167">
        <v>99</v>
      </c>
      <c r="AG15" s="164">
        <v>2</v>
      </c>
      <c r="AH15" s="163">
        <v>99</v>
      </c>
      <c r="AI15" s="166">
        <v>0</v>
      </c>
      <c r="AJ15" s="163">
        <v>99</v>
      </c>
      <c r="AK15" s="166">
        <v>0</v>
      </c>
      <c r="AL15" s="137"/>
      <c r="AM15" s="138">
        <f t="shared" si="27"/>
        <v>10</v>
      </c>
      <c r="AN15" s="137"/>
      <c r="AO15" s="168">
        <f t="shared" si="5"/>
        <v>1000</v>
      </c>
      <c r="AP15" s="169">
        <f t="shared" si="6"/>
        <v>1000</v>
      </c>
      <c r="AQ15" s="170">
        <f t="shared" si="7"/>
        <v>1000</v>
      </c>
      <c r="AR15" s="169">
        <f t="shared" si="8"/>
        <v>1000</v>
      </c>
      <c r="AS15" s="170">
        <f t="shared" si="9"/>
        <v>1000</v>
      </c>
      <c r="AT15" s="170">
        <f t="shared" si="10"/>
        <v>1000</v>
      </c>
      <c r="AU15" s="170">
        <f t="shared" si="11"/>
        <v>1000</v>
      </c>
      <c r="AV15" s="170">
        <f t="shared" si="12"/>
        <v>1000</v>
      </c>
      <c r="AW15" s="169">
        <f t="shared" si="13"/>
        <v>0</v>
      </c>
      <c r="AX15" s="170">
        <f t="shared" si="14"/>
        <v>0</v>
      </c>
      <c r="AY15" s="171">
        <f t="shared" si="15"/>
        <v>0</v>
      </c>
      <c r="AZ15" s="91"/>
      <c r="BA15" s="172">
        <f t="shared" si="16"/>
        <v>10</v>
      </c>
      <c r="BB15" s="173">
        <f t="shared" si="17"/>
        <v>10</v>
      </c>
      <c r="BC15" s="173">
        <f t="shared" si="18"/>
        <v>9</v>
      </c>
      <c r="BD15" s="174">
        <f t="shared" si="19"/>
        <v>6</v>
      </c>
      <c r="BE15" s="173">
        <f t="shared" si="20"/>
        <v>7</v>
      </c>
      <c r="BF15" s="173">
        <f t="shared" si="21"/>
        <v>14</v>
      </c>
      <c r="BG15" s="173">
        <f t="shared" si="22"/>
        <v>3</v>
      </c>
      <c r="BH15" s="173">
        <f t="shared" si="23"/>
        <v>9</v>
      </c>
      <c r="BI15" s="173">
        <f t="shared" si="24"/>
        <v>0</v>
      </c>
      <c r="BJ15" s="173">
        <f t="shared" si="25"/>
        <v>0</v>
      </c>
      <c r="BK15" s="173">
        <f t="shared" si="26"/>
        <v>0</v>
      </c>
      <c r="BL15" s="175">
        <f t="shared" si="31"/>
        <v>68</v>
      </c>
      <c r="BM15" s="169">
        <f t="shared" si="32"/>
        <v>0</v>
      </c>
      <c r="BN15" s="169">
        <f t="shared" si="33"/>
        <v>14</v>
      </c>
      <c r="BO15" s="176">
        <f t="shared" si="28"/>
        <v>68</v>
      </c>
      <c r="BP15" s="97"/>
    </row>
    <row r="16" spans="1:68" ht="15" x14ac:dyDescent="0.2">
      <c r="A16" s="148">
        <v>12</v>
      </c>
      <c r="B16" s="149" t="s">
        <v>18</v>
      </c>
      <c r="C16" s="224" t="s">
        <v>17</v>
      </c>
      <c r="D16" s="181"/>
      <c r="E16" s="178">
        <f t="shared" si="29"/>
        <v>1000</v>
      </c>
      <c r="F16" s="152">
        <f t="shared" si="0"/>
        <v>0</v>
      </c>
      <c r="G16" s="153">
        <v>1000</v>
      </c>
      <c r="H16" s="154">
        <f t="shared" si="1"/>
        <v>20.16</v>
      </c>
      <c r="I16" s="155">
        <f t="shared" si="30"/>
        <v>0</v>
      </c>
      <c r="J16" s="156">
        <v>6</v>
      </c>
      <c r="K16" s="157">
        <v>10</v>
      </c>
      <c r="L16" s="158">
        <v>8</v>
      </c>
      <c r="M16" s="159">
        <f t="shared" si="2"/>
        <v>1000</v>
      </c>
      <c r="N16" s="155">
        <f t="shared" si="3"/>
        <v>74</v>
      </c>
      <c r="O16" s="160">
        <f t="shared" si="4"/>
        <v>74</v>
      </c>
      <c r="P16" s="161">
        <v>5</v>
      </c>
      <c r="Q16" s="162">
        <v>1</v>
      </c>
      <c r="R16" s="163">
        <v>11</v>
      </c>
      <c r="S16" s="164">
        <v>1</v>
      </c>
      <c r="T16" s="165">
        <v>7</v>
      </c>
      <c r="U16" s="166">
        <v>0</v>
      </c>
      <c r="V16" s="163">
        <v>2</v>
      </c>
      <c r="W16" s="166">
        <v>0</v>
      </c>
      <c r="X16" s="165">
        <v>13</v>
      </c>
      <c r="Y16" s="166">
        <v>2</v>
      </c>
      <c r="Z16" s="165">
        <v>99</v>
      </c>
      <c r="AA16" s="166">
        <v>2</v>
      </c>
      <c r="AB16" s="165">
        <v>10</v>
      </c>
      <c r="AC16" s="164">
        <v>0</v>
      </c>
      <c r="AD16" s="161">
        <v>8</v>
      </c>
      <c r="AE16" s="162">
        <v>2</v>
      </c>
      <c r="AF16" s="167">
        <v>1</v>
      </c>
      <c r="AG16" s="164">
        <v>2</v>
      </c>
      <c r="AH16" s="163">
        <v>99</v>
      </c>
      <c r="AI16" s="166">
        <v>0</v>
      </c>
      <c r="AJ16" s="163">
        <v>99</v>
      </c>
      <c r="AK16" s="166">
        <v>0</v>
      </c>
      <c r="AL16" s="137"/>
      <c r="AM16" s="138">
        <f t="shared" si="27"/>
        <v>10</v>
      </c>
      <c r="AN16" s="137"/>
      <c r="AO16" s="168">
        <f t="shared" si="5"/>
        <v>1000</v>
      </c>
      <c r="AP16" s="169">
        <f t="shared" si="6"/>
        <v>1000</v>
      </c>
      <c r="AQ16" s="170">
        <f t="shared" si="7"/>
        <v>1000</v>
      </c>
      <c r="AR16" s="169">
        <f t="shared" si="8"/>
        <v>1000</v>
      </c>
      <c r="AS16" s="170">
        <f t="shared" si="9"/>
        <v>1000</v>
      </c>
      <c r="AT16" s="170">
        <f t="shared" si="10"/>
        <v>0</v>
      </c>
      <c r="AU16" s="170">
        <f t="shared" si="11"/>
        <v>1000</v>
      </c>
      <c r="AV16" s="170">
        <f t="shared" si="12"/>
        <v>1000</v>
      </c>
      <c r="AW16" s="169">
        <f t="shared" si="13"/>
        <v>1000</v>
      </c>
      <c r="AX16" s="170">
        <f t="shared" si="14"/>
        <v>0</v>
      </c>
      <c r="AY16" s="171">
        <f t="shared" si="15"/>
        <v>0</v>
      </c>
      <c r="AZ16" s="91"/>
      <c r="BA16" s="172">
        <f t="shared" si="16"/>
        <v>9</v>
      </c>
      <c r="BB16" s="173">
        <f t="shared" si="17"/>
        <v>10</v>
      </c>
      <c r="BC16" s="173">
        <f t="shared" si="18"/>
        <v>11</v>
      </c>
      <c r="BD16" s="174">
        <f t="shared" si="19"/>
        <v>7</v>
      </c>
      <c r="BE16" s="173">
        <f t="shared" si="20"/>
        <v>3</v>
      </c>
      <c r="BF16" s="173">
        <f t="shared" si="21"/>
        <v>0</v>
      </c>
      <c r="BG16" s="173">
        <f t="shared" si="22"/>
        <v>14</v>
      </c>
      <c r="BH16" s="173">
        <f t="shared" si="23"/>
        <v>6</v>
      </c>
      <c r="BI16" s="173">
        <f t="shared" si="24"/>
        <v>14</v>
      </c>
      <c r="BJ16" s="173">
        <f t="shared" si="25"/>
        <v>0</v>
      </c>
      <c r="BK16" s="173">
        <f t="shared" si="26"/>
        <v>0</v>
      </c>
      <c r="BL16" s="175">
        <f t="shared" si="31"/>
        <v>74</v>
      </c>
      <c r="BM16" s="169">
        <f t="shared" si="32"/>
        <v>0</v>
      </c>
      <c r="BN16" s="169">
        <f t="shared" si="33"/>
        <v>14</v>
      </c>
      <c r="BO16" s="176">
        <f t="shared" si="28"/>
        <v>74</v>
      </c>
      <c r="BP16" s="97"/>
    </row>
    <row r="17" spans="1:256" ht="15" x14ac:dyDescent="0.2">
      <c r="A17" s="148">
        <v>13</v>
      </c>
      <c r="B17" s="149" t="s">
        <v>213</v>
      </c>
      <c r="C17" s="49" t="s">
        <v>3</v>
      </c>
      <c r="D17" s="150"/>
      <c r="E17" s="178">
        <f t="shared" si="29"/>
        <v>1000</v>
      </c>
      <c r="F17" s="152">
        <f t="shared" si="0"/>
        <v>0</v>
      </c>
      <c r="G17" s="153">
        <v>1000</v>
      </c>
      <c r="H17" s="154">
        <f t="shared" si="1"/>
        <v>14.28</v>
      </c>
      <c r="I17" s="155">
        <f t="shared" si="30"/>
        <v>0</v>
      </c>
      <c r="J17" s="156">
        <v>13</v>
      </c>
      <c r="K17" s="157">
        <v>3</v>
      </c>
      <c r="L17" s="158">
        <v>8</v>
      </c>
      <c r="M17" s="159">
        <f t="shared" si="2"/>
        <v>1000</v>
      </c>
      <c r="N17" s="155">
        <f t="shared" si="3"/>
        <v>75</v>
      </c>
      <c r="O17" s="160">
        <f t="shared" si="4"/>
        <v>75</v>
      </c>
      <c r="P17" s="161">
        <v>6</v>
      </c>
      <c r="Q17" s="162">
        <v>0</v>
      </c>
      <c r="R17" s="163">
        <v>2</v>
      </c>
      <c r="S17" s="164">
        <v>0</v>
      </c>
      <c r="T17" s="165">
        <v>8</v>
      </c>
      <c r="U17" s="166">
        <v>0</v>
      </c>
      <c r="V17" s="163">
        <v>99</v>
      </c>
      <c r="W17" s="166">
        <v>2</v>
      </c>
      <c r="X17" s="165">
        <v>12</v>
      </c>
      <c r="Y17" s="166">
        <v>0</v>
      </c>
      <c r="Z17" s="165">
        <v>4</v>
      </c>
      <c r="AA17" s="166">
        <v>0</v>
      </c>
      <c r="AB17" s="165">
        <v>11</v>
      </c>
      <c r="AC17" s="164">
        <v>1</v>
      </c>
      <c r="AD17" s="161">
        <v>9</v>
      </c>
      <c r="AE17" s="162">
        <v>0</v>
      </c>
      <c r="AF17" s="167">
        <v>3</v>
      </c>
      <c r="AG17" s="164">
        <v>0</v>
      </c>
      <c r="AH17" s="163">
        <v>99</v>
      </c>
      <c r="AI17" s="166">
        <v>0</v>
      </c>
      <c r="AJ17" s="163">
        <v>99</v>
      </c>
      <c r="AK17" s="166">
        <v>0</v>
      </c>
      <c r="AL17" s="137"/>
      <c r="AM17" s="138">
        <f t="shared" si="27"/>
        <v>3</v>
      </c>
      <c r="AN17" s="137"/>
      <c r="AO17" s="168">
        <f t="shared" si="5"/>
        <v>1000</v>
      </c>
      <c r="AP17" s="169">
        <f t="shared" si="6"/>
        <v>1000</v>
      </c>
      <c r="AQ17" s="170">
        <f t="shared" si="7"/>
        <v>1000</v>
      </c>
      <c r="AR17" s="169">
        <f t="shared" si="8"/>
        <v>0</v>
      </c>
      <c r="AS17" s="170">
        <f t="shared" si="9"/>
        <v>1000</v>
      </c>
      <c r="AT17" s="170">
        <f t="shared" si="10"/>
        <v>1000</v>
      </c>
      <c r="AU17" s="170">
        <f t="shared" si="11"/>
        <v>1000</v>
      </c>
      <c r="AV17" s="170">
        <f t="shared" si="12"/>
        <v>1000</v>
      </c>
      <c r="AW17" s="169">
        <f t="shared" si="13"/>
        <v>1000</v>
      </c>
      <c r="AX17" s="170">
        <f t="shared" si="14"/>
        <v>0</v>
      </c>
      <c r="AY17" s="171">
        <f t="shared" si="15"/>
        <v>0</v>
      </c>
      <c r="AZ17" s="91"/>
      <c r="BA17" s="172">
        <f t="shared" si="16"/>
        <v>9</v>
      </c>
      <c r="BB17" s="173">
        <f t="shared" si="17"/>
        <v>7</v>
      </c>
      <c r="BC17" s="173">
        <f t="shared" si="18"/>
        <v>6</v>
      </c>
      <c r="BD17" s="174">
        <f t="shared" si="19"/>
        <v>0</v>
      </c>
      <c r="BE17" s="173">
        <f t="shared" si="20"/>
        <v>10</v>
      </c>
      <c r="BF17" s="173">
        <f t="shared" si="21"/>
        <v>10</v>
      </c>
      <c r="BG17" s="173">
        <f t="shared" si="22"/>
        <v>10</v>
      </c>
      <c r="BH17" s="173">
        <f t="shared" si="23"/>
        <v>9</v>
      </c>
      <c r="BI17" s="173">
        <f t="shared" si="24"/>
        <v>14</v>
      </c>
      <c r="BJ17" s="173">
        <f t="shared" si="25"/>
        <v>0</v>
      </c>
      <c r="BK17" s="173">
        <f t="shared" si="26"/>
        <v>0</v>
      </c>
      <c r="BL17" s="175">
        <f t="shared" si="31"/>
        <v>75</v>
      </c>
      <c r="BM17" s="169">
        <f t="shared" si="32"/>
        <v>0</v>
      </c>
      <c r="BN17" s="169">
        <f t="shared" si="33"/>
        <v>14</v>
      </c>
      <c r="BO17" s="176">
        <f t="shared" si="28"/>
        <v>75</v>
      </c>
      <c r="BP17" s="97"/>
    </row>
    <row r="18" spans="1:256" ht="15" x14ac:dyDescent="0.2">
      <c r="A18" s="148">
        <v>14</v>
      </c>
      <c r="B18" s="149" t="s">
        <v>214</v>
      </c>
      <c r="C18" s="177" t="s">
        <v>211</v>
      </c>
      <c r="D18" s="150"/>
      <c r="E18" s="178" t="e">
        <f t="shared" si="29"/>
        <v>#VALUE!</v>
      </c>
      <c r="F18" s="152" t="e">
        <f t="shared" si="0"/>
        <v>#VALUE!</v>
      </c>
      <c r="G18" s="153" t="s">
        <v>215</v>
      </c>
      <c r="H18" s="154">
        <f t="shared" si="1"/>
        <v>0</v>
      </c>
      <c r="I18" s="155" t="e">
        <f t="shared" si="30"/>
        <v>#VALUE!</v>
      </c>
      <c r="J18" s="156"/>
      <c r="K18" s="157">
        <v>0</v>
      </c>
      <c r="L18" s="158">
        <v>9</v>
      </c>
      <c r="M18" s="159">
        <f t="shared" si="2"/>
        <v>1000</v>
      </c>
      <c r="N18" s="155">
        <f t="shared" si="3"/>
        <v>75</v>
      </c>
      <c r="O18" s="160">
        <f t="shared" si="4"/>
        <v>72</v>
      </c>
      <c r="P18" s="161">
        <v>7</v>
      </c>
      <c r="Q18" s="162">
        <v>0</v>
      </c>
      <c r="R18" s="163">
        <v>5</v>
      </c>
      <c r="S18" s="164">
        <v>0</v>
      </c>
      <c r="T18" s="165">
        <v>4</v>
      </c>
      <c r="U18" s="166">
        <v>0</v>
      </c>
      <c r="V18" s="163">
        <v>13</v>
      </c>
      <c r="W18" s="166">
        <v>0</v>
      </c>
      <c r="X18" s="165">
        <v>8</v>
      </c>
      <c r="Y18" s="166">
        <v>0</v>
      </c>
      <c r="Z18" s="165">
        <v>12</v>
      </c>
      <c r="AA18" s="166">
        <v>0</v>
      </c>
      <c r="AB18" s="165">
        <v>6</v>
      </c>
      <c r="AC18" s="164">
        <v>0</v>
      </c>
      <c r="AD18" s="161">
        <v>2</v>
      </c>
      <c r="AE18" s="162">
        <v>0</v>
      </c>
      <c r="AF18" s="167">
        <v>11</v>
      </c>
      <c r="AG18" s="164">
        <v>0</v>
      </c>
      <c r="AH18" s="163">
        <v>99</v>
      </c>
      <c r="AI18" s="166">
        <v>0</v>
      </c>
      <c r="AJ18" s="163">
        <v>99</v>
      </c>
      <c r="AK18" s="166">
        <v>0</v>
      </c>
      <c r="AL18" s="137"/>
      <c r="AM18" s="138">
        <f t="shared" si="27"/>
        <v>0</v>
      </c>
      <c r="AN18" s="137"/>
      <c r="AO18" s="168">
        <f t="shared" si="5"/>
        <v>1000</v>
      </c>
      <c r="AP18" s="169">
        <f t="shared" si="6"/>
        <v>1000</v>
      </c>
      <c r="AQ18" s="170">
        <f t="shared" si="7"/>
        <v>1000</v>
      </c>
      <c r="AR18" s="169">
        <f t="shared" si="8"/>
        <v>1000</v>
      </c>
      <c r="AS18" s="170">
        <f t="shared" si="9"/>
        <v>1000</v>
      </c>
      <c r="AT18" s="170">
        <f t="shared" si="10"/>
        <v>1000</v>
      </c>
      <c r="AU18" s="170">
        <f t="shared" si="11"/>
        <v>1000</v>
      </c>
      <c r="AV18" s="170">
        <f t="shared" si="12"/>
        <v>1000</v>
      </c>
      <c r="AW18" s="169">
        <f t="shared" si="13"/>
        <v>1000</v>
      </c>
      <c r="AX18" s="170">
        <f t="shared" si="14"/>
        <v>0</v>
      </c>
      <c r="AY18" s="171">
        <f t="shared" si="15"/>
        <v>0</v>
      </c>
      <c r="AZ18" s="91"/>
      <c r="BA18" s="172">
        <f t="shared" si="16"/>
        <v>11</v>
      </c>
      <c r="BB18" s="173">
        <f t="shared" si="17"/>
        <v>9</v>
      </c>
      <c r="BC18" s="173">
        <f t="shared" si="18"/>
        <v>10</v>
      </c>
      <c r="BD18" s="174">
        <f t="shared" si="19"/>
        <v>3</v>
      </c>
      <c r="BE18" s="173">
        <f t="shared" si="20"/>
        <v>6</v>
      </c>
      <c r="BF18" s="173">
        <f t="shared" si="21"/>
        <v>10</v>
      </c>
      <c r="BG18" s="173">
        <f t="shared" si="22"/>
        <v>9</v>
      </c>
      <c r="BH18" s="173">
        <f t="shared" si="23"/>
        <v>7</v>
      </c>
      <c r="BI18" s="173">
        <f t="shared" si="24"/>
        <v>10</v>
      </c>
      <c r="BJ18" s="173">
        <f t="shared" si="25"/>
        <v>0</v>
      </c>
      <c r="BK18" s="173">
        <f t="shared" si="26"/>
        <v>0</v>
      </c>
      <c r="BL18" s="175">
        <f t="shared" si="31"/>
        <v>75</v>
      </c>
      <c r="BM18" s="169">
        <f t="shared" si="32"/>
        <v>3</v>
      </c>
      <c r="BN18" s="169">
        <f t="shared" si="33"/>
        <v>11</v>
      </c>
      <c r="BO18" s="176">
        <f t="shared" si="28"/>
        <v>72</v>
      </c>
      <c r="BP18" s="97"/>
    </row>
    <row r="19" spans="1:256" ht="14.25" hidden="1" customHeight="1" x14ac:dyDescent="0.2">
      <c r="A19" s="182">
        <v>99</v>
      </c>
      <c r="B19" s="183"/>
      <c r="C19" s="184"/>
      <c r="D19" s="185"/>
      <c r="E19" s="186"/>
      <c r="F19" s="187"/>
      <c r="G19" s="188">
        <v>0</v>
      </c>
      <c r="H19" s="189"/>
      <c r="I19" s="190"/>
      <c r="J19" s="191"/>
      <c r="K19" s="192"/>
      <c r="L19" s="193"/>
      <c r="M19" s="194"/>
      <c r="N19" s="190"/>
      <c r="O19" s="190"/>
      <c r="P19" s="195"/>
      <c r="Q19" s="196"/>
      <c r="R19" s="195"/>
      <c r="S19" s="196"/>
      <c r="T19" s="195"/>
      <c r="U19" s="196"/>
      <c r="V19" s="195"/>
      <c r="W19" s="196"/>
      <c r="X19" s="195"/>
      <c r="Y19" s="196"/>
      <c r="Z19" s="195"/>
      <c r="AA19" s="196"/>
      <c r="AB19" s="195"/>
      <c r="AC19" s="196"/>
      <c r="AD19" s="195"/>
      <c r="AE19" s="196"/>
      <c r="AF19" s="195"/>
      <c r="AG19" s="196"/>
      <c r="AH19" s="195"/>
      <c r="AI19" s="196"/>
      <c r="AJ19" s="195"/>
      <c r="AK19" s="196"/>
      <c r="AL19" s="137"/>
      <c r="AM19" s="138"/>
      <c r="AN19" s="137"/>
      <c r="AO19" s="197"/>
      <c r="AP19" s="197"/>
      <c r="AQ19" s="197"/>
      <c r="AR19" s="197"/>
      <c r="AS19" s="197"/>
      <c r="AT19" s="197"/>
      <c r="AU19" s="197"/>
      <c r="AV19" s="197"/>
      <c r="AW19" s="197"/>
      <c r="AX19" s="197"/>
      <c r="AY19" s="197"/>
      <c r="AZ19" s="91"/>
      <c r="BA19" s="198"/>
      <c r="BB19" s="198"/>
      <c r="BC19" s="198"/>
      <c r="BD19" s="198"/>
      <c r="BE19" s="198"/>
      <c r="BF19" s="198"/>
      <c r="BG19" s="198"/>
      <c r="BH19" s="198"/>
      <c r="BI19" s="198"/>
      <c r="BJ19" s="198"/>
      <c r="BK19" s="198"/>
      <c r="BL19" s="199"/>
      <c r="BM19" s="200"/>
      <c r="BN19" s="200"/>
      <c r="BO19" s="199"/>
      <c r="BP19" s="97"/>
    </row>
    <row r="20" spans="1:256" ht="14.25" hidden="1" customHeight="1" x14ac:dyDescent="0.2">
      <c r="A20" s="201">
        <f>IF(B5=0,0,COUNTA(A5:A18)+1)</f>
        <v>15</v>
      </c>
      <c r="B20" s="96"/>
      <c r="C20" s="202"/>
      <c r="D20" s="203"/>
      <c r="E20" s="204"/>
      <c r="F20" s="187"/>
      <c r="G20" s="205"/>
      <c r="H20" s="189"/>
      <c r="I20" s="205"/>
      <c r="J20" s="191"/>
      <c r="K20" s="192"/>
      <c r="L20" s="193"/>
      <c r="M20" s="194"/>
      <c r="N20" s="190"/>
      <c r="O20" s="190"/>
      <c r="P20" s="195"/>
      <c r="Q20" s="196"/>
      <c r="R20" s="195"/>
      <c r="S20" s="196"/>
      <c r="T20" s="206"/>
      <c r="U20" s="196"/>
      <c r="V20" s="206"/>
      <c r="W20" s="196"/>
      <c r="X20" s="206"/>
      <c r="Y20" s="196"/>
      <c r="Z20" s="206"/>
      <c r="AA20" s="196"/>
      <c r="AB20" s="206"/>
      <c r="AC20" s="196"/>
      <c r="AD20" s="195"/>
      <c r="AE20" s="196"/>
      <c r="AF20" s="206"/>
      <c r="AG20" s="196"/>
      <c r="AH20" s="206"/>
      <c r="AI20" s="196"/>
      <c r="AJ20" s="195"/>
      <c r="AK20" s="196"/>
      <c r="AL20" s="137"/>
      <c r="AM20" s="138"/>
      <c r="AN20" s="137"/>
      <c r="AO20" s="200"/>
      <c r="AP20" s="200"/>
      <c r="AQ20" s="200"/>
      <c r="AR20" s="200"/>
      <c r="AS20" s="200"/>
      <c r="AT20" s="200"/>
      <c r="AU20" s="200"/>
      <c r="AV20" s="200"/>
      <c r="AW20" s="200"/>
      <c r="AX20" s="200"/>
      <c r="AY20" s="200"/>
      <c r="AZ20" s="91"/>
      <c r="BA20" s="198"/>
      <c r="BB20" s="198"/>
      <c r="BC20" s="198"/>
      <c r="BD20" s="198"/>
      <c r="BE20" s="198"/>
      <c r="BF20" s="198"/>
      <c r="BG20" s="198"/>
      <c r="BH20" s="198"/>
      <c r="BI20" s="198"/>
      <c r="BJ20" s="198"/>
      <c r="BK20" s="198"/>
      <c r="BL20" s="199"/>
      <c r="BM20" s="200"/>
      <c r="BN20" s="200"/>
      <c r="BO20" s="199"/>
      <c r="BP20" s="97"/>
    </row>
    <row r="21" spans="1:256" ht="14.25" customHeight="1" x14ac:dyDescent="0.2">
      <c r="A21" s="207">
        <f>IF(B5=0,0,COUNTA(A5:A18))</f>
        <v>14</v>
      </c>
      <c r="B21" s="208"/>
      <c r="C21" s="209"/>
      <c r="D21" s="209"/>
      <c r="E21" s="209"/>
      <c r="F21" s="187"/>
      <c r="G21" s="210"/>
      <c r="H21" s="211"/>
      <c r="I21" s="211"/>
      <c r="J21" s="211"/>
      <c r="K21" s="192"/>
      <c r="L21" s="211"/>
      <c r="M21" s="211"/>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2"/>
      <c r="AM21" s="212"/>
      <c r="AN21" s="212"/>
      <c r="AO21" s="200"/>
      <c r="AP21" s="213"/>
      <c r="AQ21" s="213"/>
      <c r="AR21" s="200"/>
      <c r="AS21" s="200"/>
      <c r="AT21" s="200"/>
      <c r="AU21" s="200"/>
      <c r="AV21" s="200"/>
      <c r="AW21" s="200"/>
      <c r="AX21" s="200"/>
      <c r="AY21" s="213"/>
      <c r="AZ21" s="91"/>
      <c r="BA21" s="91"/>
      <c r="BB21" s="91"/>
      <c r="BC21" s="96"/>
      <c r="BD21" s="96"/>
      <c r="BE21" s="213"/>
      <c r="BF21" s="198"/>
      <c r="BG21" s="213"/>
      <c r="BH21" s="213"/>
      <c r="BI21" s="213"/>
      <c r="BJ21" s="213"/>
      <c r="BK21" s="213"/>
      <c r="BL21" s="213"/>
      <c r="BM21" s="200"/>
      <c r="BN21" s="213"/>
      <c r="BO21" s="96"/>
      <c r="BP21" s="97"/>
    </row>
    <row r="22" spans="1:256" ht="14.1" customHeight="1" x14ac:dyDescent="0.2">
      <c r="A22" s="215"/>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c r="CW22" s="216"/>
      <c r="CX22" s="216"/>
      <c r="CY22" s="216"/>
      <c r="CZ22" s="216"/>
      <c r="DA22" s="216"/>
      <c r="DB22" s="216"/>
      <c r="DC22" s="216"/>
      <c r="DD22" s="216"/>
      <c r="DE22" s="216"/>
      <c r="DF22" s="216"/>
      <c r="DG22" s="216"/>
      <c r="DH22" s="216"/>
      <c r="DI22" s="216"/>
      <c r="DJ22" s="216"/>
      <c r="DK22" s="216"/>
      <c r="DL22" s="216"/>
      <c r="DM22" s="216"/>
      <c r="DN22" s="216"/>
      <c r="DO22" s="216"/>
      <c r="DP22" s="216"/>
      <c r="DQ22" s="216"/>
      <c r="DR22" s="216"/>
      <c r="DS22" s="216"/>
      <c r="DT22" s="216"/>
      <c r="DU22" s="216"/>
      <c r="DV22" s="216"/>
      <c r="DW22" s="216"/>
      <c r="DX22" s="216"/>
      <c r="DY22" s="216"/>
      <c r="DZ22" s="216"/>
      <c r="EA22" s="216"/>
      <c r="EB22" s="216"/>
      <c r="EC22" s="216"/>
      <c r="ED22" s="216"/>
      <c r="EE22" s="216"/>
      <c r="EF22" s="216"/>
      <c r="EG22" s="216"/>
      <c r="EH22" s="216"/>
      <c r="EI22" s="216"/>
      <c r="EJ22" s="216"/>
      <c r="EK22" s="216"/>
      <c r="EL22" s="216"/>
      <c r="EM22" s="216"/>
      <c r="EN22" s="216"/>
      <c r="EO22" s="216"/>
      <c r="EP22" s="216"/>
      <c r="EQ22" s="216"/>
      <c r="ER22" s="216"/>
      <c r="ES22" s="216"/>
      <c r="ET22" s="216"/>
      <c r="EU22" s="216"/>
      <c r="EV22" s="216"/>
      <c r="EW22" s="216"/>
      <c r="EX22" s="216"/>
      <c r="EY22" s="216"/>
      <c r="EZ22" s="216"/>
      <c r="FA22" s="216"/>
      <c r="FB22" s="216"/>
      <c r="FC22" s="216"/>
      <c r="FD22" s="216"/>
      <c r="FE22" s="216"/>
      <c r="FF22" s="216"/>
      <c r="FG22" s="216"/>
      <c r="FH22" s="216"/>
      <c r="FI22" s="216"/>
      <c r="FJ22" s="216"/>
      <c r="FK22" s="216"/>
      <c r="FL22" s="216"/>
      <c r="FM22" s="216"/>
      <c r="FN22" s="216"/>
      <c r="FO22" s="216"/>
      <c r="FP22" s="216"/>
      <c r="FQ22" s="216"/>
      <c r="FR22" s="216"/>
      <c r="FS22" s="216"/>
      <c r="FT22" s="216"/>
      <c r="FU22" s="216"/>
      <c r="FV22" s="216"/>
      <c r="FW22" s="216"/>
      <c r="FX22" s="216"/>
      <c r="FY22" s="216"/>
      <c r="FZ22" s="216"/>
      <c r="GA22" s="216"/>
      <c r="GB22" s="216"/>
      <c r="GC22" s="216"/>
      <c r="GD22" s="216"/>
      <c r="GE22" s="216"/>
      <c r="GF22" s="216"/>
      <c r="GG22" s="216"/>
      <c r="GH22" s="217"/>
      <c r="GI22" s="217"/>
      <c r="GJ22" s="217"/>
      <c r="GK22" s="217"/>
      <c r="GL22" s="217"/>
      <c r="GM22" s="217"/>
      <c r="GN22" s="217"/>
      <c r="GO22" s="217"/>
      <c r="GP22" s="217"/>
      <c r="GQ22" s="217"/>
      <c r="GR22" s="217"/>
      <c r="GS22" s="217"/>
      <c r="GT22" s="217"/>
      <c r="GU22" s="217"/>
      <c r="GV22" s="217"/>
      <c r="GW22" s="217"/>
      <c r="GX22" s="217"/>
      <c r="GY22" s="217"/>
      <c r="GZ22" s="217"/>
      <c r="HA22" s="217"/>
      <c r="HB22" s="217"/>
      <c r="HC22" s="217"/>
      <c r="HD22" s="217"/>
      <c r="HE22" s="217"/>
      <c r="HF22" s="217"/>
      <c r="HG22" s="217"/>
      <c r="HH22" s="217"/>
      <c r="HI22" s="217"/>
      <c r="HJ22" s="217"/>
      <c r="HK22" s="217"/>
      <c r="HL22" s="217"/>
      <c r="HM22" s="217"/>
      <c r="HN22" s="217"/>
      <c r="HO22" s="217"/>
      <c r="HP22" s="217"/>
      <c r="HQ22" s="217"/>
      <c r="HR22" s="217"/>
      <c r="HS22" s="217"/>
      <c r="HT22" s="217"/>
      <c r="HU22" s="217"/>
      <c r="HV22" s="217"/>
      <c r="HW22" s="217"/>
      <c r="HX22" s="217"/>
      <c r="HY22" s="217"/>
      <c r="HZ22" s="217"/>
      <c r="IA22" s="217"/>
      <c r="IB22" s="217"/>
      <c r="IC22" s="217"/>
      <c r="ID22" s="217"/>
      <c r="IE22" s="217"/>
      <c r="IF22" s="217"/>
      <c r="IG22" s="217"/>
      <c r="IH22" s="217"/>
      <c r="II22" s="217"/>
      <c r="IJ22" s="217"/>
      <c r="IK22" s="217"/>
      <c r="IL22" s="217"/>
      <c r="IM22" s="217"/>
      <c r="IN22" s="217"/>
      <c r="IO22" s="217"/>
      <c r="IP22" s="217"/>
      <c r="IQ22" s="217"/>
      <c r="IR22" s="217"/>
      <c r="IS22" s="217"/>
      <c r="IT22" s="217"/>
      <c r="IU22" s="217"/>
      <c r="IV22" s="217"/>
    </row>
    <row r="23" spans="1:256" ht="14.1" customHeight="1" x14ac:dyDescent="0.2">
      <c r="A23" s="218"/>
      <c r="B23" s="215"/>
      <c r="C23" s="215"/>
      <c r="D23" s="215"/>
      <c r="E23" s="215"/>
      <c r="F23" s="215"/>
      <c r="G23" s="215"/>
      <c r="H23" s="219"/>
      <c r="I23" s="220"/>
      <c r="J23" s="221"/>
      <c r="K23" s="219"/>
      <c r="L23" s="220"/>
      <c r="M23" s="221"/>
      <c r="N23" s="219"/>
      <c r="O23" s="220"/>
      <c r="P23" s="221"/>
      <c r="Q23" s="219"/>
      <c r="R23" s="220"/>
      <c r="S23" s="221"/>
      <c r="T23" s="219"/>
      <c r="U23" s="220"/>
      <c r="V23" s="219"/>
      <c r="W23" s="219"/>
      <c r="X23" s="220"/>
      <c r="Y23" s="221"/>
      <c r="Z23" s="219"/>
      <c r="AA23" s="220"/>
      <c r="AB23" s="220"/>
      <c r="AC23" s="220"/>
      <c r="AD23" s="220"/>
      <c r="AE23" s="220"/>
      <c r="AF23" s="220"/>
      <c r="AG23" s="220"/>
      <c r="AH23" s="220"/>
      <c r="AI23" s="220"/>
      <c r="AJ23" s="220"/>
      <c r="AK23" s="220"/>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6"/>
      <c r="CG23" s="216"/>
      <c r="CH23" s="216"/>
      <c r="CI23" s="216"/>
      <c r="CJ23" s="216"/>
      <c r="CK23" s="216"/>
      <c r="CL23" s="216"/>
      <c r="CM23" s="216"/>
      <c r="CN23" s="216"/>
      <c r="CO23" s="216"/>
      <c r="CP23" s="216"/>
      <c r="CQ23" s="216"/>
      <c r="CR23" s="216"/>
      <c r="CS23" s="216"/>
      <c r="CT23" s="216"/>
      <c r="CU23" s="216"/>
      <c r="CV23" s="216"/>
      <c r="CW23" s="216"/>
      <c r="CX23" s="216"/>
      <c r="CY23" s="216"/>
      <c r="CZ23" s="216"/>
      <c r="DA23" s="216"/>
      <c r="DB23" s="216"/>
      <c r="DC23" s="216"/>
      <c r="DD23" s="216"/>
      <c r="DE23" s="216"/>
      <c r="DF23" s="216"/>
      <c r="DG23" s="216"/>
      <c r="DH23" s="216"/>
      <c r="DI23" s="216"/>
      <c r="DJ23" s="216"/>
      <c r="DK23" s="216"/>
      <c r="DL23" s="216"/>
      <c r="DM23" s="216"/>
      <c r="DN23" s="216"/>
      <c r="DO23" s="216"/>
      <c r="DP23" s="216"/>
      <c r="DQ23" s="216"/>
      <c r="DR23" s="216"/>
      <c r="DS23" s="216"/>
      <c r="DT23" s="216"/>
      <c r="DU23" s="216"/>
      <c r="DV23" s="216"/>
      <c r="DW23" s="216"/>
      <c r="DX23" s="216"/>
      <c r="DY23" s="216"/>
      <c r="DZ23" s="216"/>
      <c r="EA23" s="216"/>
      <c r="EB23" s="216"/>
      <c r="EC23" s="216"/>
      <c r="ED23" s="216"/>
      <c r="EE23" s="216"/>
      <c r="EF23" s="216"/>
      <c r="EG23" s="216"/>
      <c r="EH23" s="216"/>
      <c r="EI23" s="216"/>
      <c r="EJ23" s="216"/>
      <c r="EK23" s="216"/>
      <c r="EL23" s="216"/>
      <c r="EM23" s="216"/>
      <c r="EN23" s="216"/>
      <c r="EO23" s="216"/>
      <c r="EP23" s="216"/>
      <c r="EQ23" s="216"/>
      <c r="ER23" s="216"/>
      <c r="ES23" s="216"/>
      <c r="ET23" s="216"/>
      <c r="EU23" s="216"/>
      <c r="EV23" s="216"/>
      <c r="EW23" s="216"/>
      <c r="EX23" s="216"/>
      <c r="EY23" s="216"/>
      <c r="EZ23" s="216"/>
      <c r="FA23" s="216"/>
      <c r="FB23" s="216"/>
      <c r="FC23" s="216"/>
      <c r="FD23" s="216"/>
      <c r="FE23" s="216"/>
      <c r="FF23" s="216"/>
      <c r="FG23" s="216"/>
      <c r="FH23" s="216"/>
      <c r="FI23" s="216"/>
      <c r="FJ23" s="216"/>
      <c r="FK23" s="216"/>
      <c r="FL23" s="216"/>
      <c r="FM23" s="216"/>
      <c r="FN23" s="216"/>
      <c r="FO23" s="216"/>
      <c r="FP23" s="216"/>
      <c r="FQ23" s="216"/>
      <c r="FR23" s="216"/>
      <c r="FS23" s="216"/>
      <c r="FT23" s="216"/>
      <c r="FU23" s="216"/>
      <c r="FV23" s="216"/>
      <c r="FW23" s="216"/>
      <c r="FX23" s="216"/>
      <c r="FY23" s="216"/>
      <c r="FZ23" s="216"/>
      <c r="GA23" s="216"/>
      <c r="GB23" s="216"/>
      <c r="GC23" s="216"/>
      <c r="GD23" s="216"/>
      <c r="GE23" s="216"/>
      <c r="GF23" s="216"/>
      <c r="GG23" s="216"/>
      <c r="GH23" s="217"/>
      <c r="GI23" s="217"/>
      <c r="GJ23" s="217"/>
      <c r="GK23" s="217"/>
      <c r="GL23" s="217"/>
      <c r="GM23" s="217"/>
      <c r="GN23" s="217"/>
      <c r="GO23" s="217"/>
      <c r="GP23" s="217"/>
      <c r="GQ23" s="217"/>
      <c r="GR23" s="217"/>
      <c r="GS23" s="217"/>
      <c r="GT23" s="217"/>
      <c r="GU23" s="217"/>
      <c r="GV23" s="217"/>
      <c r="GW23" s="217"/>
      <c r="GX23" s="217"/>
      <c r="GY23" s="217"/>
      <c r="GZ23" s="217"/>
      <c r="HA23" s="217"/>
      <c r="HB23" s="217"/>
      <c r="HC23" s="217"/>
      <c r="HD23" s="217"/>
      <c r="HE23" s="217"/>
      <c r="HF23" s="217"/>
      <c r="HG23" s="217"/>
      <c r="HH23" s="217"/>
      <c r="HI23" s="217"/>
      <c r="HJ23" s="217"/>
      <c r="HK23" s="217"/>
      <c r="HL23" s="217"/>
      <c r="HM23" s="217"/>
      <c r="HN23" s="217"/>
      <c r="HO23" s="217"/>
      <c r="HP23" s="217"/>
      <c r="HQ23" s="217"/>
      <c r="HR23" s="217"/>
      <c r="HS23" s="217"/>
      <c r="HT23" s="217"/>
      <c r="HU23" s="217"/>
      <c r="HV23" s="217"/>
      <c r="HW23" s="217"/>
      <c r="HX23" s="217"/>
      <c r="HY23" s="217"/>
      <c r="HZ23" s="217"/>
      <c r="IA23" s="217"/>
      <c r="IB23" s="217"/>
      <c r="IC23" s="217"/>
      <c r="ID23" s="217"/>
      <c r="IE23" s="217"/>
      <c r="IF23" s="217"/>
      <c r="IG23" s="217"/>
      <c r="IH23" s="217"/>
      <c r="II23" s="217"/>
      <c r="IJ23" s="217"/>
      <c r="IK23" s="217"/>
      <c r="IL23" s="217"/>
      <c r="IM23" s="217"/>
      <c r="IN23" s="217"/>
      <c r="IO23" s="217"/>
      <c r="IP23" s="217"/>
      <c r="IQ23" s="217"/>
      <c r="IR23" s="217"/>
      <c r="IS23" s="217"/>
      <c r="IT23" s="217"/>
      <c r="IU23" s="217"/>
      <c r="IV23" s="217"/>
    </row>
    <row r="24" spans="1:256" ht="14.1" customHeight="1" x14ac:dyDescent="0.2">
      <c r="A24" s="218"/>
      <c r="B24" s="215"/>
      <c r="C24" s="215"/>
      <c r="D24" s="215"/>
      <c r="E24" s="215"/>
      <c r="F24" s="215"/>
      <c r="G24" s="215"/>
      <c r="H24" s="219"/>
      <c r="I24" s="215"/>
      <c r="J24" s="221"/>
      <c r="K24" s="219"/>
      <c r="L24" s="220"/>
      <c r="M24" s="221"/>
      <c r="N24" s="219"/>
      <c r="O24" s="220"/>
      <c r="P24" s="221"/>
      <c r="Q24" s="219"/>
      <c r="R24" s="220"/>
      <c r="S24" s="221"/>
      <c r="T24" s="219"/>
      <c r="U24" s="220"/>
      <c r="V24" s="221"/>
      <c r="W24" s="219"/>
      <c r="X24" s="220"/>
      <c r="Y24" s="221"/>
      <c r="Z24" s="221"/>
      <c r="AA24" s="220"/>
      <c r="AB24" s="220"/>
      <c r="AC24" s="220"/>
      <c r="AD24" s="220"/>
      <c r="AE24" s="220"/>
      <c r="AF24" s="220"/>
      <c r="AG24" s="220"/>
      <c r="AH24" s="220"/>
      <c r="AI24" s="220"/>
      <c r="AJ24" s="220"/>
      <c r="AK24" s="220"/>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6"/>
      <c r="CG24" s="216"/>
      <c r="CH24" s="216"/>
      <c r="CI24" s="216"/>
      <c r="CJ24" s="216"/>
      <c r="CK24" s="216"/>
      <c r="CL24" s="216"/>
      <c r="CM24" s="216"/>
      <c r="CN24" s="216"/>
      <c r="CO24" s="216"/>
      <c r="CP24" s="216"/>
      <c r="CQ24" s="216"/>
      <c r="CR24" s="216"/>
      <c r="CS24" s="216"/>
      <c r="CT24" s="216"/>
      <c r="CU24" s="216"/>
      <c r="CV24" s="216"/>
      <c r="CW24" s="216"/>
      <c r="CX24" s="216"/>
      <c r="CY24" s="216"/>
      <c r="CZ24" s="216"/>
      <c r="DA24" s="216"/>
      <c r="DB24" s="216"/>
      <c r="DC24" s="216"/>
      <c r="DD24" s="216"/>
      <c r="DE24" s="216"/>
      <c r="DF24" s="216"/>
      <c r="DG24" s="216"/>
      <c r="DH24" s="216"/>
      <c r="DI24" s="216"/>
      <c r="DJ24" s="216"/>
      <c r="DK24" s="216"/>
      <c r="DL24" s="216"/>
      <c r="DM24" s="216"/>
      <c r="DN24" s="216"/>
      <c r="DO24" s="216"/>
      <c r="DP24" s="216"/>
      <c r="DQ24" s="216"/>
      <c r="DR24" s="216"/>
      <c r="DS24" s="216"/>
      <c r="DT24" s="216"/>
      <c r="DU24" s="216"/>
      <c r="DV24" s="216"/>
      <c r="DW24" s="216"/>
      <c r="DX24" s="216"/>
      <c r="DY24" s="216"/>
      <c r="DZ24" s="216"/>
      <c r="EA24" s="216"/>
      <c r="EB24" s="216"/>
      <c r="EC24" s="216"/>
      <c r="ED24" s="216"/>
      <c r="EE24" s="216"/>
      <c r="EF24" s="216"/>
      <c r="EG24" s="216"/>
      <c r="EH24" s="216"/>
      <c r="EI24" s="216"/>
      <c r="EJ24" s="216"/>
      <c r="EK24" s="216"/>
      <c r="EL24" s="216"/>
      <c r="EM24" s="216"/>
      <c r="EN24" s="216"/>
      <c r="EO24" s="216"/>
      <c r="EP24" s="216"/>
      <c r="EQ24" s="216"/>
      <c r="ER24" s="216"/>
      <c r="ES24" s="216"/>
      <c r="ET24" s="216"/>
      <c r="EU24" s="216"/>
      <c r="EV24" s="216"/>
      <c r="EW24" s="216"/>
      <c r="EX24" s="216"/>
      <c r="EY24" s="216"/>
      <c r="EZ24" s="216"/>
      <c r="FA24" s="216"/>
      <c r="FB24" s="216"/>
      <c r="FC24" s="216"/>
      <c r="FD24" s="216"/>
      <c r="FE24" s="216"/>
      <c r="FF24" s="216"/>
      <c r="FG24" s="216"/>
      <c r="FH24" s="216"/>
      <c r="FI24" s="216"/>
      <c r="FJ24" s="216"/>
      <c r="FK24" s="216"/>
      <c r="FL24" s="216"/>
      <c r="FM24" s="216"/>
      <c r="FN24" s="216"/>
      <c r="FO24" s="216"/>
      <c r="FP24" s="216"/>
      <c r="FQ24" s="216"/>
      <c r="FR24" s="216"/>
      <c r="FS24" s="216"/>
      <c r="FT24" s="216"/>
      <c r="FU24" s="216"/>
      <c r="FV24" s="216"/>
      <c r="FW24" s="216"/>
      <c r="FX24" s="216"/>
      <c r="FY24" s="216"/>
      <c r="FZ24" s="216"/>
      <c r="GA24" s="216"/>
      <c r="GB24" s="216"/>
      <c r="GC24" s="216"/>
      <c r="GD24" s="216"/>
      <c r="GE24" s="216"/>
      <c r="GF24" s="216"/>
      <c r="GG24" s="216"/>
      <c r="GH24" s="217"/>
      <c r="GI24" s="217"/>
      <c r="GJ24" s="217"/>
      <c r="GK24" s="217"/>
      <c r="GL24" s="217"/>
      <c r="GM24" s="217"/>
      <c r="GN24" s="217"/>
      <c r="GO24" s="217"/>
      <c r="GP24" s="217"/>
      <c r="GQ24" s="217"/>
      <c r="GR24" s="217"/>
      <c r="GS24" s="217"/>
      <c r="GT24" s="217"/>
      <c r="GU24" s="217"/>
      <c r="GV24" s="217"/>
      <c r="GW24" s="217"/>
      <c r="GX24" s="217"/>
      <c r="GY24" s="217"/>
      <c r="GZ24" s="217"/>
      <c r="HA24" s="217"/>
      <c r="HB24" s="217"/>
      <c r="HC24" s="217"/>
      <c r="HD24" s="217"/>
      <c r="HE24" s="217"/>
      <c r="HF24" s="217"/>
      <c r="HG24" s="217"/>
      <c r="HH24" s="217"/>
      <c r="HI24" s="217"/>
      <c r="HJ24" s="217"/>
      <c r="HK24" s="217"/>
      <c r="HL24" s="217"/>
      <c r="HM24" s="217"/>
      <c r="HN24" s="217"/>
      <c r="HO24" s="217"/>
      <c r="HP24" s="217"/>
      <c r="HQ24" s="217"/>
      <c r="HR24" s="217"/>
      <c r="HS24" s="217"/>
      <c r="HT24" s="217"/>
      <c r="HU24" s="217"/>
      <c r="HV24" s="217"/>
      <c r="HW24" s="217"/>
      <c r="HX24" s="217"/>
      <c r="HY24" s="217"/>
      <c r="HZ24" s="217"/>
      <c r="IA24" s="217"/>
      <c r="IB24" s="217"/>
      <c r="IC24" s="217"/>
      <c r="ID24" s="217"/>
      <c r="IE24" s="217"/>
      <c r="IF24" s="217"/>
      <c r="IG24" s="217"/>
      <c r="IH24" s="217"/>
      <c r="II24" s="217"/>
      <c r="IJ24" s="217"/>
      <c r="IK24" s="217"/>
      <c r="IL24" s="217"/>
      <c r="IM24" s="217"/>
      <c r="IN24" s="217"/>
      <c r="IO24" s="217"/>
      <c r="IP24" s="217"/>
      <c r="IQ24" s="217"/>
      <c r="IR24" s="217"/>
      <c r="IS24" s="217"/>
      <c r="IT24" s="217"/>
      <c r="IU24" s="217"/>
      <c r="IV24" s="217"/>
    </row>
    <row r="25" spans="1:256" ht="14.1" customHeight="1" x14ac:dyDescent="0.2">
      <c r="A25" s="218"/>
      <c r="B25" s="215"/>
      <c r="C25" s="215"/>
      <c r="D25" s="215"/>
      <c r="E25" s="215"/>
      <c r="F25" s="215"/>
      <c r="G25" s="215"/>
      <c r="H25" s="219"/>
      <c r="I25" s="220"/>
      <c r="J25" s="221"/>
      <c r="K25" s="219"/>
      <c r="L25" s="220"/>
      <c r="M25" s="221"/>
      <c r="N25" s="219"/>
      <c r="O25" s="220"/>
      <c r="P25" s="221"/>
      <c r="Q25" s="219"/>
      <c r="R25" s="220"/>
      <c r="S25" s="221"/>
      <c r="T25" s="219"/>
      <c r="U25" s="220"/>
      <c r="V25" s="221"/>
      <c r="W25" s="219"/>
      <c r="X25" s="220"/>
      <c r="Y25" s="221"/>
      <c r="Z25" s="221"/>
      <c r="AA25" s="220"/>
      <c r="AB25" s="220"/>
      <c r="AC25" s="220"/>
      <c r="AD25" s="220"/>
      <c r="AE25" s="220"/>
      <c r="AF25" s="220"/>
      <c r="AG25" s="220"/>
      <c r="AH25" s="220"/>
      <c r="AI25" s="220"/>
      <c r="AJ25" s="220"/>
      <c r="AK25" s="220"/>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216"/>
      <c r="CF25" s="216"/>
      <c r="CG25" s="216"/>
      <c r="CH25" s="216"/>
      <c r="CI25" s="216"/>
      <c r="CJ25" s="216"/>
      <c r="CK25" s="216"/>
      <c r="CL25" s="216"/>
      <c r="CM25" s="216"/>
      <c r="CN25" s="216"/>
      <c r="CO25" s="216"/>
      <c r="CP25" s="216"/>
      <c r="CQ25" s="216"/>
      <c r="CR25" s="216"/>
      <c r="CS25" s="216"/>
      <c r="CT25" s="216"/>
      <c r="CU25" s="216"/>
      <c r="CV25" s="216"/>
      <c r="CW25" s="216"/>
      <c r="CX25" s="216"/>
      <c r="CY25" s="216"/>
      <c r="CZ25" s="216"/>
      <c r="DA25" s="216"/>
      <c r="DB25" s="216"/>
      <c r="DC25" s="216"/>
      <c r="DD25" s="216"/>
      <c r="DE25" s="216"/>
      <c r="DF25" s="216"/>
      <c r="DG25" s="216"/>
      <c r="DH25" s="216"/>
      <c r="DI25" s="216"/>
      <c r="DJ25" s="216"/>
      <c r="DK25" s="216"/>
      <c r="DL25" s="216"/>
      <c r="DM25" s="216"/>
      <c r="DN25" s="216"/>
      <c r="DO25" s="216"/>
      <c r="DP25" s="216"/>
      <c r="DQ25" s="216"/>
      <c r="DR25" s="216"/>
      <c r="DS25" s="216"/>
      <c r="DT25" s="216"/>
      <c r="DU25" s="216"/>
      <c r="DV25" s="216"/>
      <c r="DW25" s="216"/>
      <c r="DX25" s="216"/>
      <c r="DY25" s="216"/>
      <c r="DZ25" s="216"/>
      <c r="EA25" s="216"/>
      <c r="EB25" s="216"/>
      <c r="EC25" s="216"/>
      <c r="ED25" s="216"/>
      <c r="EE25" s="216"/>
      <c r="EF25" s="216"/>
      <c r="EG25" s="216"/>
      <c r="EH25" s="216"/>
      <c r="EI25" s="216"/>
      <c r="EJ25" s="216"/>
      <c r="EK25" s="216"/>
      <c r="EL25" s="216"/>
      <c r="EM25" s="216"/>
      <c r="EN25" s="216"/>
      <c r="EO25" s="216"/>
      <c r="EP25" s="216"/>
      <c r="EQ25" s="216"/>
      <c r="ER25" s="216"/>
      <c r="ES25" s="216"/>
      <c r="ET25" s="216"/>
      <c r="EU25" s="216"/>
      <c r="EV25" s="216"/>
      <c r="EW25" s="216"/>
      <c r="EX25" s="216"/>
      <c r="EY25" s="216"/>
      <c r="EZ25" s="216"/>
      <c r="FA25" s="216"/>
      <c r="FB25" s="216"/>
      <c r="FC25" s="216"/>
      <c r="FD25" s="216"/>
      <c r="FE25" s="216"/>
      <c r="FF25" s="216"/>
      <c r="FG25" s="216"/>
      <c r="FH25" s="216"/>
      <c r="FI25" s="216"/>
      <c r="FJ25" s="216"/>
      <c r="FK25" s="216"/>
      <c r="FL25" s="216"/>
      <c r="FM25" s="216"/>
      <c r="FN25" s="216"/>
      <c r="FO25" s="216"/>
      <c r="FP25" s="216"/>
      <c r="FQ25" s="216"/>
      <c r="FR25" s="216"/>
      <c r="FS25" s="216"/>
      <c r="FT25" s="216"/>
      <c r="FU25" s="216"/>
      <c r="FV25" s="216"/>
      <c r="FW25" s="216"/>
      <c r="FX25" s="216"/>
      <c r="FY25" s="216"/>
      <c r="FZ25" s="216"/>
      <c r="GA25" s="216"/>
      <c r="GB25" s="216"/>
      <c r="GC25" s="216"/>
      <c r="GD25" s="216"/>
      <c r="GE25" s="216"/>
      <c r="GF25" s="216"/>
      <c r="GG25" s="216"/>
      <c r="GH25" s="217"/>
      <c r="GI25" s="217"/>
      <c r="GJ25" s="217"/>
      <c r="GK25" s="217"/>
      <c r="GL25" s="217"/>
      <c r="GM25" s="217"/>
      <c r="GN25" s="217"/>
      <c r="GO25" s="217"/>
      <c r="GP25" s="217"/>
      <c r="GQ25" s="217"/>
      <c r="GR25" s="217"/>
      <c r="GS25" s="217"/>
      <c r="GT25" s="217"/>
      <c r="GU25" s="217"/>
      <c r="GV25" s="217"/>
      <c r="GW25" s="217"/>
      <c r="GX25" s="217"/>
      <c r="GY25" s="217"/>
      <c r="GZ25" s="217"/>
      <c r="HA25" s="217"/>
      <c r="HB25" s="217"/>
      <c r="HC25" s="217"/>
      <c r="HD25" s="217"/>
      <c r="HE25" s="217"/>
      <c r="HF25" s="217"/>
      <c r="HG25" s="217"/>
      <c r="HH25" s="217"/>
      <c r="HI25" s="217"/>
      <c r="HJ25" s="217"/>
      <c r="HK25" s="217"/>
      <c r="HL25" s="217"/>
      <c r="HM25" s="217"/>
      <c r="HN25" s="217"/>
      <c r="HO25" s="217"/>
      <c r="HP25" s="217"/>
      <c r="HQ25" s="217"/>
      <c r="HR25" s="217"/>
      <c r="HS25" s="217"/>
      <c r="HT25" s="217"/>
      <c r="HU25" s="217"/>
      <c r="HV25" s="217"/>
      <c r="HW25" s="217"/>
      <c r="HX25" s="217"/>
      <c r="HY25" s="217"/>
      <c r="HZ25" s="217"/>
      <c r="IA25" s="217"/>
      <c r="IB25" s="217"/>
      <c r="IC25" s="217"/>
      <c r="ID25" s="217"/>
      <c r="IE25" s="217"/>
      <c r="IF25" s="217"/>
      <c r="IG25" s="217"/>
      <c r="IH25" s="217"/>
      <c r="II25" s="217"/>
      <c r="IJ25" s="217"/>
      <c r="IK25" s="217"/>
      <c r="IL25" s="217"/>
      <c r="IM25" s="217"/>
      <c r="IN25" s="217"/>
      <c r="IO25" s="217"/>
      <c r="IP25" s="217"/>
      <c r="IQ25" s="217"/>
      <c r="IR25" s="217"/>
      <c r="IS25" s="217"/>
      <c r="IT25" s="217"/>
      <c r="IU25" s="217"/>
      <c r="IV25" s="217"/>
    </row>
    <row r="26" spans="1:256" x14ac:dyDescent="0.2">
      <c r="A26" s="218"/>
      <c r="B26" s="215"/>
      <c r="C26" s="215"/>
      <c r="D26" s="215"/>
      <c r="E26" s="215"/>
      <c r="F26" s="215"/>
      <c r="G26" s="215"/>
      <c r="H26" s="219"/>
      <c r="I26" s="220"/>
      <c r="J26" s="221"/>
      <c r="K26" s="219"/>
      <c r="L26" s="220"/>
      <c r="M26" s="221"/>
      <c r="N26" s="219"/>
      <c r="O26" s="220"/>
      <c r="P26" s="221"/>
      <c r="Q26" s="219"/>
      <c r="R26" s="220"/>
      <c r="S26" s="221"/>
      <c r="T26" s="219"/>
      <c r="U26" s="220"/>
      <c r="V26" s="221"/>
      <c r="W26" s="219"/>
      <c r="X26" s="220"/>
      <c r="Y26" s="221"/>
      <c r="Z26" s="221"/>
      <c r="AA26" s="220"/>
      <c r="AB26" s="220"/>
      <c r="AC26" s="220"/>
      <c r="AD26" s="220"/>
      <c r="AE26" s="220"/>
      <c r="AF26" s="220"/>
      <c r="AG26" s="220"/>
      <c r="AH26" s="220"/>
      <c r="AI26" s="220"/>
      <c r="AJ26" s="220"/>
      <c r="AK26" s="220"/>
    </row>
    <row r="27" spans="1:256" x14ac:dyDescent="0.2">
      <c r="A27" s="222" t="s">
        <v>216</v>
      </c>
      <c r="B27" s="222"/>
      <c r="C27" s="223"/>
      <c r="D27" s="223"/>
      <c r="E27" s="223"/>
      <c r="F27" s="223"/>
      <c r="G27" s="223"/>
      <c r="H27" s="223"/>
      <c r="I27" s="223"/>
      <c r="J27" s="223"/>
      <c r="K27" s="223"/>
      <c r="L27" s="223"/>
      <c r="M27" s="221"/>
      <c r="N27" s="219"/>
      <c r="O27" s="220"/>
      <c r="P27" s="221"/>
      <c r="Q27" s="219"/>
      <c r="R27" s="220"/>
      <c r="S27" s="221"/>
      <c r="T27" s="219"/>
      <c r="U27" s="220"/>
      <c r="V27" s="221"/>
      <c r="W27" s="219"/>
      <c r="X27" s="220"/>
      <c r="Y27" s="221"/>
      <c r="Z27" s="219"/>
      <c r="AA27" s="220"/>
      <c r="AB27" s="220"/>
      <c r="AC27" s="220"/>
      <c r="AD27" s="220"/>
      <c r="AE27" s="220"/>
      <c r="AF27" s="220"/>
      <c r="AG27" s="220"/>
      <c r="AH27" s="220"/>
      <c r="AI27" s="220"/>
      <c r="AJ27" s="220"/>
      <c r="AK27" s="220"/>
    </row>
  </sheetData>
  <protectedRanges>
    <protectedRange sqref="L5:L20" name="Diapazons4"/>
    <protectedRange sqref="P5:AK19" name="Diapazons2"/>
    <protectedRange sqref="B19:D19 A21 K19:K21 K5:L18 L19:L20 A5:B5 G5:G19 A15:B15 A8:B13 D8:D13 A18:D18 A16:B16 D16 A14:B14 D14 A7:B7 A6:B6 D6 D5 D7 D15 A17:B17 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Pāri_13.janvāris</vt:lpstr>
      <vt:lpstr>izspēle</vt:lpstr>
      <vt:lpstr>dalībnieki</vt:lpstr>
      <vt:lpstr>kopvērtējums</vt:lpstr>
      <vt:lpstr>1.posms_Fināls</vt:lpstr>
      <vt:lpstr>'1.posms_Fināls'!Print_Area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2024-01-14T09:16:31Z</cp:lastPrinted>
  <dcterms:created xsi:type="dcterms:W3CDTF">2023-12-26T12:07:56Z</dcterms:created>
  <dcterms:modified xsi:type="dcterms:W3CDTF">2024-01-17T09:35:23Z</dcterms:modified>
</cp:coreProperties>
</file>